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oana.chiriac\Desktop\"/>
    </mc:Choice>
  </mc:AlternateContent>
  <xr:revisionPtr revIDLastSave="0" documentId="8_{5115E95A-4F08-42BF-AE22-7E51A4BD3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PoIDS_29.02.2024 - final" sheetId="1" r:id="rId1"/>
  </sheets>
  <definedNames>
    <definedName name="_xlnm._FilterDatabase" localSheetId="0" hidden="1">'Lista PoIDS_29.02.2024 - final'!$B$10:$AH$10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Q59" i="1" l="1"/>
  <c r="R59" i="1"/>
  <c r="S59" i="1"/>
  <c r="T59" i="1"/>
  <c r="U59" i="1"/>
  <c r="V59" i="1"/>
  <c r="W59" i="1"/>
  <c r="X59" i="1"/>
  <c r="Y59" i="1"/>
  <c r="AG59" i="1"/>
  <c r="AH59" i="1"/>
  <c r="P59" i="1"/>
  <c r="AH50" i="1"/>
  <c r="AG50" i="1"/>
  <c r="Q50" i="1"/>
  <c r="R50" i="1"/>
  <c r="S50" i="1"/>
  <c r="T50" i="1"/>
  <c r="U50" i="1"/>
  <c r="V50" i="1"/>
  <c r="W50" i="1"/>
  <c r="X50" i="1"/>
  <c r="Y50" i="1"/>
  <c r="P50" i="1"/>
  <c r="AH47" i="1"/>
  <c r="AG47" i="1"/>
  <c r="Q47" i="1"/>
  <c r="R47" i="1"/>
  <c r="S47" i="1"/>
  <c r="T47" i="1"/>
  <c r="U47" i="1"/>
  <c r="V47" i="1"/>
  <c r="W47" i="1"/>
  <c r="X47" i="1"/>
  <c r="Y47" i="1"/>
  <c r="P47" i="1"/>
  <c r="AH38" i="1"/>
  <c r="AG38" i="1"/>
  <c r="Q38" i="1"/>
  <c r="R38" i="1"/>
  <c r="S38" i="1"/>
  <c r="T38" i="1"/>
  <c r="U38" i="1"/>
  <c r="V38" i="1"/>
  <c r="W38" i="1"/>
  <c r="X38" i="1"/>
  <c r="Y38" i="1"/>
  <c r="P38" i="1"/>
  <c r="AH33" i="1"/>
  <c r="AG33" i="1"/>
  <c r="Q33" i="1"/>
  <c r="R33" i="1"/>
  <c r="S33" i="1"/>
  <c r="T33" i="1"/>
  <c r="U33" i="1"/>
  <c r="V33" i="1"/>
  <c r="W33" i="1"/>
  <c r="X33" i="1"/>
  <c r="Y33" i="1"/>
  <c r="P33" i="1"/>
  <c r="AH29" i="1"/>
  <c r="AG29" i="1"/>
  <c r="Y29" i="1"/>
  <c r="X29" i="1"/>
  <c r="W29" i="1"/>
  <c r="V29" i="1"/>
  <c r="U29" i="1"/>
  <c r="T29" i="1"/>
  <c r="S29" i="1"/>
  <c r="R29" i="1"/>
  <c r="Q29" i="1"/>
  <c r="P29" i="1"/>
  <c r="AH21" i="1"/>
  <c r="AG21" i="1"/>
  <c r="Y21" i="1"/>
  <c r="X21" i="1"/>
  <c r="W21" i="1"/>
  <c r="V21" i="1"/>
  <c r="U21" i="1"/>
  <c r="T21" i="1"/>
  <c r="S21" i="1"/>
  <c r="R21" i="1"/>
  <c r="Q21" i="1"/>
  <c r="P21" i="1"/>
  <c r="C33" i="1"/>
  <c r="C50" i="1"/>
  <c r="C59" i="1"/>
  <c r="AD58" i="1"/>
  <c r="AC58" i="1"/>
  <c r="AB58" i="1"/>
  <c r="AA58" i="1"/>
  <c r="Z58" i="1"/>
  <c r="AD57" i="1"/>
  <c r="AC57" i="1"/>
  <c r="AB57" i="1"/>
  <c r="AA57" i="1"/>
  <c r="Z57" i="1"/>
  <c r="AD56" i="1"/>
  <c r="AC56" i="1"/>
  <c r="AB56" i="1"/>
  <c r="AA56" i="1"/>
  <c r="Z56" i="1"/>
  <c r="AD55" i="1"/>
  <c r="AC55" i="1"/>
  <c r="AB55" i="1"/>
  <c r="AA55" i="1"/>
  <c r="Z55" i="1"/>
  <c r="AD54" i="1"/>
  <c r="AC54" i="1"/>
  <c r="AB54" i="1"/>
  <c r="AA54" i="1"/>
  <c r="Z54" i="1"/>
  <c r="AD53" i="1"/>
  <c r="AC53" i="1"/>
  <c r="AB53" i="1"/>
  <c r="AA53" i="1"/>
  <c r="Z53" i="1"/>
  <c r="AD52" i="1"/>
  <c r="AC52" i="1"/>
  <c r="AB52" i="1"/>
  <c r="AA52" i="1"/>
  <c r="Z52" i="1"/>
  <c r="AD51" i="1"/>
  <c r="AC51" i="1"/>
  <c r="AB51" i="1"/>
  <c r="AA51" i="1"/>
  <c r="Z51" i="1"/>
  <c r="AD49" i="1"/>
  <c r="AC49" i="1"/>
  <c r="AB49" i="1"/>
  <c r="AA49" i="1"/>
  <c r="Z49" i="1"/>
  <c r="AD48" i="1"/>
  <c r="AC48" i="1"/>
  <c r="AB48" i="1"/>
  <c r="AA48" i="1"/>
  <c r="Z48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5" i="1"/>
  <c r="AA45" i="1"/>
  <c r="AB45" i="1"/>
  <c r="AC45" i="1"/>
  <c r="AD45" i="1"/>
  <c r="Z46" i="1"/>
  <c r="AA46" i="1"/>
  <c r="AB46" i="1"/>
  <c r="AC46" i="1"/>
  <c r="AD46" i="1"/>
  <c r="AD39" i="1"/>
  <c r="AC39" i="1"/>
  <c r="AB39" i="1"/>
  <c r="AA39" i="1"/>
  <c r="Z39" i="1"/>
  <c r="C47" i="1"/>
  <c r="Z35" i="1"/>
  <c r="AA35" i="1"/>
  <c r="AB35" i="1"/>
  <c r="AC35" i="1"/>
  <c r="AD35" i="1"/>
  <c r="Z36" i="1"/>
  <c r="AA36" i="1"/>
  <c r="AB36" i="1"/>
  <c r="AC36" i="1"/>
  <c r="AD36" i="1"/>
  <c r="Z37" i="1"/>
  <c r="AA37" i="1"/>
  <c r="AB37" i="1"/>
  <c r="AC37" i="1"/>
  <c r="AD37" i="1"/>
  <c r="AD34" i="1"/>
  <c r="AC34" i="1"/>
  <c r="AB34" i="1"/>
  <c r="AA34" i="1"/>
  <c r="Z34" i="1"/>
  <c r="C38" i="1"/>
  <c r="Z31" i="1"/>
  <c r="AA31" i="1"/>
  <c r="AB31" i="1"/>
  <c r="AC31" i="1"/>
  <c r="AD31" i="1"/>
  <c r="Z32" i="1"/>
  <c r="AA32" i="1"/>
  <c r="AB32" i="1"/>
  <c r="AC32" i="1"/>
  <c r="AD32" i="1"/>
  <c r="AD30" i="1"/>
  <c r="AC30" i="1"/>
  <c r="AB30" i="1"/>
  <c r="AA30" i="1"/>
  <c r="Z30" i="1"/>
  <c r="Z25" i="1"/>
  <c r="AA25" i="1"/>
  <c r="AB25" i="1"/>
  <c r="AC25" i="1"/>
  <c r="AD25" i="1"/>
  <c r="Z26" i="1"/>
  <c r="AA26" i="1"/>
  <c r="AB26" i="1"/>
  <c r="AC26" i="1"/>
  <c r="AD26" i="1"/>
  <c r="Z27" i="1"/>
  <c r="AA27" i="1"/>
  <c r="AB27" i="1"/>
  <c r="AC27" i="1"/>
  <c r="AD27" i="1"/>
  <c r="Z28" i="1"/>
  <c r="AA28" i="1"/>
  <c r="AB28" i="1"/>
  <c r="AC28" i="1"/>
  <c r="AD28" i="1"/>
  <c r="AD24" i="1"/>
  <c r="AC24" i="1"/>
  <c r="AB24" i="1"/>
  <c r="AA24" i="1"/>
  <c r="Z24" i="1"/>
  <c r="C29" i="1"/>
  <c r="Z15" i="1"/>
  <c r="AA15" i="1"/>
  <c r="AB15" i="1"/>
  <c r="AC15" i="1"/>
  <c r="AD15" i="1"/>
  <c r="Z16" i="1"/>
  <c r="AA16" i="1"/>
  <c r="AB16" i="1"/>
  <c r="AC16" i="1"/>
  <c r="AD16" i="1"/>
  <c r="Z17" i="1"/>
  <c r="AA17" i="1"/>
  <c r="AB17" i="1"/>
  <c r="AC17" i="1"/>
  <c r="AD17" i="1"/>
  <c r="Z18" i="1"/>
  <c r="AA18" i="1"/>
  <c r="AB18" i="1"/>
  <c r="AC18" i="1"/>
  <c r="AD18" i="1"/>
  <c r="Z19" i="1"/>
  <c r="AA19" i="1"/>
  <c r="AB19" i="1"/>
  <c r="AC19" i="1"/>
  <c r="AD19" i="1"/>
  <c r="Z20" i="1"/>
  <c r="AA20" i="1"/>
  <c r="AB20" i="1"/>
  <c r="AC20" i="1"/>
  <c r="AD20" i="1"/>
  <c r="AD14" i="1"/>
  <c r="AC14" i="1"/>
  <c r="AB14" i="1"/>
  <c r="AA14" i="1"/>
  <c r="Z14" i="1"/>
  <c r="C21" i="1"/>
  <c r="AD12" i="1"/>
  <c r="AC12" i="1"/>
  <c r="AB12" i="1"/>
  <c r="AA12" i="1"/>
  <c r="Z12" i="1"/>
  <c r="AD11" i="1"/>
  <c r="AC11" i="1"/>
  <c r="AB11" i="1"/>
  <c r="AA11" i="1"/>
  <c r="Z11" i="1"/>
  <c r="Z61" i="1"/>
  <c r="AA61" i="1"/>
  <c r="AB61" i="1"/>
  <c r="AC61" i="1"/>
  <c r="AD61" i="1"/>
  <c r="Z62" i="1"/>
  <c r="AA62" i="1"/>
  <c r="AB62" i="1"/>
  <c r="AC62" i="1"/>
  <c r="AD62" i="1"/>
  <c r="Z63" i="1"/>
  <c r="AA63" i="1"/>
  <c r="AB63" i="1"/>
  <c r="AC63" i="1"/>
  <c r="AD63" i="1"/>
  <c r="Z64" i="1"/>
  <c r="AA64" i="1"/>
  <c r="AB64" i="1"/>
  <c r="AC64" i="1"/>
  <c r="AD64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Z68" i="1"/>
  <c r="AA68" i="1"/>
  <c r="AB68" i="1"/>
  <c r="AC68" i="1"/>
  <c r="AD68" i="1"/>
  <c r="Z69" i="1"/>
  <c r="AA69" i="1"/>
  <c r="AB69" i="1"/>
  <c r="AC69" i="1"/>
  <c r="AD69" i="1"/>
  <c r="Z70" i="1"/>
  <c r="AA70" i="1"/>
  <c r="AB70" i="1"/>
  <c r="AC70" i="1"/>
  <c r="AD70" i="1"/>
  <c r="Z71" i="1"/>
  <c r="AA71" i="1"/>
  <c r="AB71" i="1"/>
  <c r="AC71" i="1"/>
  <c r="AD71" i="1"/>
  <c r="Z72" i="1"/>
  <c r="AA72" i="1"/>
  <c r="AB72" i="1"/>
  <c r="AC72" i="1"/>
  <c r="AD72" i="1"/>
  <c r="Z73" i="1"/>
  <c r="AA73" i="1"/>
  <c r="AB73" i="1"/>
  <c r="AC73" i="1"/>
  <c r="AD73" i="1"/>
  <c r="Z74" i="1"/>
  <c r="AA74" i="1"/>
  <c r="AB74" i="1"/>
  <c r="AC74" i="1"/>
  <c r="AD74" i="1"/>
  <c r="Z75" i="1"/>
  <c r="AA75" i="1"/>
  <c r="AB75" i="1"/>
  <c r="AC75" i="1"/>
  <c r="AD75" i="1"/>
  <c r="Z76" i="1"/>
  <c r="AA76" i="1"/>
  <c r="AB76" i="1"/>
  <c r="AC76" i="1"/>
  <c r="AD76" i="1"/>
  <c r="Z77" i="1"/>
  <c r="AA77" i="1"/>
  <c r="AB77" i="1"/>
  <c r="AC77" i="1"/>
  <c r="AD77" i="1"/>
  <c r="Z78" i="1"/>
  <c r="AA78" i="1"/>
  <c r="AB78" i="1"/>
  <c r="AC78" i="1"/>
  <c r="AD78" i="1"/>
  <c r="Z79" i="1"/>
  <c r="AA79" i="1"/>
  <c r="AB79" i="1"/>
  <c r="AC79" i="1"/>
  <c r="AD79" i="1"/>
  <c r="Z80" i="1"/>
  <c r="AA80" i="1"/>
  <c r="AB80" i="1"/>
  <c r="AC80" i="1"/>
  <c r="AD80" i="1"/>
  <c r="Z81" i="1"/>
  <c r="AA81" i="1"/>
  <c r="AB81" i="1"/>
  <c r="AC81" i="1"/>
  <c r="AD81" i="1"/>
  <c r="Z82" i="1"/>
  <c r="AA82" i="1"/>
  <c r="AB82" i="1"/>
  <c r="AC82" i="1"/>
  <c r="AD82" i="1"/>
  <c r="Z83" i="1"/>
  <c r="AA83" i="1"/>
  <c r="AB83" i="1"/>
  <c r="AC83" i="1"/>
  <c r="AD83" i="1"/>
  <c r="Z84" i="1"/>
  <c r="AA84" i="1"/>
  <c r="AB84" i="1"/>
  <c r="AC84" i="1"/>
  <c r="AD84" i="1"/>
  <c r="Z85" i="1"/>
  <c r="AA85" i="1"/>
  <c r="AB85" i="1"/>
  <c r="AC85" i="1"/>
  <c r="AD85" i="1"/>
  <c r="AA60" i="1"/>
  <c r="AB60" i="1"/>
  <c r="AC60" i="1"/>
  <c r="AD60" i="1"/>
  <c r="Z60" i="1"/>
  <c r="AA33" i="1" l="1"/>
  <c r="AA50" i="1"/>
  <c r="M56" i="1"/>
  <c r="AB38" i="1"/>
  <c r="M54" i="1"/>
  <c r="AD21" i="1"/>
  <c r="AB29" i="1"/>
  <c r="AD47" i="1"/>
  <c r="AC47" i="1"/>
  <c r="AC29" i="1"/>
  <c r="AB47" i="1"/>
  <c r="M48" i="1"/>
  <c r="AC50" i="1"/>
  <c r="Z21" i="1"/>
  <c r="AC38" i="1"/>
  <c r="AD38" i="1"/>
  <c r="AD29" i="1"/>
  <c r="AC33" i="1"/>
  <c r="AD59" i="1"/>
  <c r="M55" i="1"/>
  <c r="Z47" i="1"/>
  <c r="M52" i="1"/>
  <c r="AB50" i="1"/>
  <c r="AA21" i="1"/>
  <c r="Z29" i="1"/>
  <c r="Z33" i="1"/>
  <c r="Z38" i="1"/>
  <c r="M53" i="1"/>
  <c r="AC59" i="1"/>
  <c r="AC21" i="1"/>
  <c r="AB33" i="1"/>
  <c r="AA38" i="1"/>
  <c r="M49" i="1"/>
  <c r="AD33" i="1"/>
  <c r="AB21" i="1"/>
  <c r="AA47" i="1"/>
  <c r="AD50" i="1"/>
  <c r="Z59" i="1"/>
  <c r="AA29" i="1"/>
  <c r="AA59" i="1"/>
  <c r="AB59" i="1"/>
  <c r="M51" i="1"/>
  <c r="M58" i="1"/>
  <c r="Z50" i="1"/>
  <c r="M57" i="1"/>
  <c r="M40" i="1"/>
  <c r="M45" i="1"/>
  <c r="M41" i="1"/>
  <c r="M44" i="1"/>
  <c r="M39" i="1"/>
  <c r="M43" i="1"/>
  <c r="M46" i="1"/>
  <c r="M42" i="1"/>
  <c r="M30" i="1"/>
  <c r="M31" i="1"/>
  <c r="M28" i="1"/>
  <c r="M26" i="1"/>
  <c r="M27" i="1"/>
  <c r="M24" i="1"/>
  <c r="M32" i="1"/>
  <c r="M25" i="1"/>
  <c r="M37" i="1"/>
  <c r="M14" i="1"/>
  <c r="M15" i="1"/>
  <c r="M36" i="1"/>
  <c r="M34" i="1"/>
  <c r="M35" i="1"/>
  <c r="M83" i="1"/>
  <c r="M12" i="1"/>
  <c r="M66" i="1"/>
  <c r="M65" i="1"/>
  <c r="M84" i="1"/>
  <c r="M81" i="1"/>
  <c r="M67" i="1"/>
  <c r="M70" i="1"/>
  <c r="M63" i="1"/>
  <c r="M79" i="1"/>
  <c r="M82" i="1"/>
  <c r="M78" i="1"/>
  <c r="M62" i="1"/>
  <c r="M68" i="1"/>
  <c r="M73" i="1"/>
  <c r="M85" i="1"/>
  <c r="M69" i="1"/>
  <c r="M72" i="1"/>
  <c r="M18" i="1"/>
  <c r="M75" i="1"/>
  <c r="M60" i="1"/>
  <c r="M74" i="1"/>
  <c r="M80" i="1"/>
  <c r="M64" i="1"/>
  <c r="M11" i="1"/>
  <c r="M71" i="1"/>
  <c r="M77" i="1"/>
  <c r="M61" i="1"/>
  <c r="M19" i="1"/>
  <c r="M16" i="1"/>
  <c r="M76" i="1"/>
  <c r="M17" i="1"/>
  <c r="M20" i="1"/>
  <c r="T13" i="1" l="1"/>
  <c r="S13" i="1"/>
  <c r="R13" i="1"/>
  <c r="Q13" i="1"/>
  <c r="P13" i="1"/>
  <c r="T86" i="1"/>
  <c r="S86" i="1"/>
  <c r="R86" i="1"/>
  <c r="Q86" i="1"/>
  <c r="P86" i="1"/>
  <c r="Y13" i="1"/>
  <c r="X13" i="1"/>
  <c r="X86" i="1" s="1"/>
  <c r="W13" i="1"/>
  <c r="W86" i="1" s="1"/>
  <c r="V13" i="1"/>
  <c r="V86" i="1" s="1"/>
  <c r="U13" i="1"/>
  <c r="U86" i="1" s="1"/>
  <c r="Y86" i="1"/>
  <c r="AH13" i="1"/>
  <c r="AG13" i="1"/>
  <c r="AF13" i="1"/>
  <c r="AD13" i="1"/>
  <c r="AD86" i="1" s="1"/>
  <c r="AC13" i="1"/>
  <c r="AC86" i="1" s="1"/>
  <c r="AB13" i="1"/>
  <c r="AB86" i="1" s="1"/>
  <c r="AA13" i="1"/>
  <c r="Z13" i="1"/>
  <c r="Z86" i="1" s="1"/>
  <c r="AH86" i="1"/>
  <c r="AG86" i="1"/>
  <c r="AA86" i="1"/>
  <c r="AH87" i="1" l="1"/>
  <c r="AH88" i="1" s="1"/>
  <c r="Q87" i="1"/>
  <c r="Q88" i="1" s="1"/>
  <c r="S87" i="1"/>
  <c r="S88" i="1" s="1"/>
  <c r="P87" i="1"/>
  <c r="P88" i="1" s="1"/>
  <c r="R87" i="1"/>
  <c r="R88" i="1" s="1"/>
  <c r="AG87" i="1"/>
  <c r="AG88" i="1" s="1"/>
  <c r="T87" i="1"/>
  <c r="T88" i="1" s="1"/>
  <c r="AA87" i="1"/>
  <c r="AA88" i="1" s="1"/>
  <c r="Z87" i="1"/>
  <c r="Z88" i="1" s="1"/>
  <c r="X87" i="1"/>
  <c r="X88" i="1" s="1"/>
  <c r="U87" i="1"/>
  <c r="U88" i="1" s="1"/>
  <c r="V87" i="1"/>
  <c r="V88" i="1" s="1"/>
  <c r="W87" i="1"/>
  <c r="W88" i="1" s="1"/>
  <c r="Y87" i="1"/>
  <c r="Y88" i="1" s="1"/>
  <c r="AD87" i="1"/>
  <c r="AD88" i="1" s="1"/>
  <c r="AB87" i="1"/>
  <c r="AB88" i="1" s="1"/>
  <c r="AC87" i="1"/>
  <c r="AC88" i="1" s="1"/>
  <c r="C13" i="1"/>
  <c r="C86" i="1"/>
  <c r="C88" i="1" l="1"/>
</calcChain>
</file>

<file path=xl/sharedStrings.xml><?xml version="1.0" encoding="utf-8"?>
<sst xmlns="http://schemas.openxmlformats.org/spreadsheetml/2006/main" count="578" uniqueCount="215">
  <si>
    <t>AM/OI/OIR POCU</t>
  </si>
  <si>
    <t>Nr. crt.</t>
  </si>
  <si>
    <t>Numar apel</t>
  </si>
  <si>
    <t>CodSMIS</t>
  </si>
  <si>
    <t>Titlu proiect</t>
  </si>
  <si>
    <t>Rata de cofinanțare UE (%)</t>
  </si>
  <si>
    <t>Regiune implementare proiect</t>
  </si>
  <si>
    <t>Valoarea ELIGIBILĂ a proiectului  (LEI)</t>
  </si>
  <si>
    <t>Cheltuieli neeligibile</t>
  </si>
  <si>
    <t xml:space="preserve">Total valoare proiect </t>
  </si>
  <si>
    <t>Stadiu proiect:  contract semnat, în implementare,  reziliat, finalizat</t>
  </si>
  <si>
    <t>Act aditional (nr/zz/ll/annn)</t>
  </si>
  <si>
    <t>Plăţi către beneficiari (lei)</t>
  </si>
  <si>
    <t xml:space="preserve">Finanțare acordată </t>
  </si>
  <si>
    <t>Contribuția proprie a beneficiarului Lider parteneriat/Parteneri</t>
  </si>
  <si>
    <t>Fonduri UE</t>
  </si>
  <si>
    <t>Contribuția națională</t>
  </si>
  <si>
    <t>Buget național</t>
  </si>
  <si>
    <t>TOTAL OIR SE</t>
  </si>
  <si>
    <t>TOTAL OIR SVO</t>
  </si>
  <si>
    <t>TOTAL OIR NV</t>
  </si>
  <si>
    <t>TOTAL OIR NE</t>
  </si>
  <si>
    <t>TOTAL OIR BI</t>
  </si>
  <si>
    <t>TOTAL OI ME</t>
  </si>
  <si>
    <t>TOTAL OIR CENTRU</t>
  </si>
  <si>
    <t>TOTAL OIR VEST</t>
  </si>
  <si>
    <t xml:space="preserve"> OI ME</t>
  </si>
  <si>
    <t xml:space="preserve"> OIR CENTRU</t>
  </si>
  <si>
    <t xml:space="preserve"> OIR NE</t>
  </si>
  <si>
    <t xml:space="preserve"> OIR NV</t>
  </si>
  <si>
    <t xml:space="preserve"> OIR SE</t>
  </si>
  <si>
    <t xml:space="preserve"> OIR SVO</t>
  </si>
  <si>
    <t xml:space="preserve"> OIR SM</t>
  </si>
  <si>
    <t xml:space="preserve">Lider </t>
  </si>
  <si>
    <t>Parteneri</t>
  </si>
  <si>
    <t>Data de începere a proiectului
 (zz.ll.annn)</t>
  </si>
  <si>
    <t>Data de finalizare a proiectului
 (zz.ll.annn)</t>
  </si>
  <si>
    <t>Prioritate de investiţii</t>
  </si>
  <si>
    <t>CUI LIDER</t>
  </si>
  <si>
    <t xml:space="preserve">TOTAL PEO </t>
  </si>
  <si>
    <t xml:space="preserve">TOTAL PEO CONTRACTATE </t>
  </si>
  <si>
    <t>TOTAL OIR SM</t>
  </si>
  <si>
    <t>Raportare cut-off date 29 februarie 2024</t>
  </si>
  <si>
    <t>Abreviere judet implementare proiect</t>
  </si>
  <si>
    <t>FSE+</t>
  </si>
  <si>
    <t>AM PoIDS</t>
  </si>
  <si>
    <t>P11.Asistență Tehnică</t>
  </si>
  <si>
    <t>Sprijin pentru finanțarea cheltuielilor de personal OIRPECU Regiunea Sud-Est pentru implementarea PoIDS</t>
  </si>
  <si>
    <t>Sprijin pentru finantarea cheltuielilor de personal efectuate de OIR PECU REGIUNEA NORD VEST, pentru implementarea PoIDS</t>
  </si>
  <si>
    <t>Sprijin pentru finanțarea cheltuielilor de personal efectuate de OIR BI, pentru personalul implicat in PIDS</t>
  </si>
  <si>
    <t>Sprijin acordat DGPECU pentru sustinerea cheltuielilor aferente personalului in afara organigramei - PIDS</t>
  </si>
  <si>
    <t xml:space="preserve">Susținerea activității OIR PECU SVO prin asigurarea cheltuielilor de personal </t>
  </si>
  <si>
    <t xml:space="preserve">NE PoIDS - Finantarea cheltuielilor personalului propriu si sprijin pentru activitatile specifice prin angajarea de personal contractual in afara organigramei </t>
  </si>
  <si>
    <t>Sprijin pentru Organismul Intermediar Regional pentru Programe Europene Capital Uman Regiunea Vest in vederea asigurării resursei umane necesare pentru indeplinirea atributiilor delegate in perioada 2023-2029</t>
  </si>
  <si>
    <t xml:space="preserve">Sprijin pentru DGPECU in gestionarea PoIDS prin asigurarea cheltuielilor cu chiria </t>
  </si>
  <si>
    <t>CHELTUIELI SALARIALE PERSONAL PROPRIU SI CONTRACTUAL-PIDS</t>
  </si>
  <si>
    <t xml:space="preserve">Imbunatatirea si consolidarea capacitatii OIR PECU Sud-Muntenia de a gestiona proiectele finantate prin Programul Incluziune si Demnitate Sociala 2021-2027 </t>
  </si>
  <si>
    <t>Închiriere spații necesare funcționării OIR PECU REGIUNEA SUD – VEST OLTENIA</t>
  </si>
  <si>
    <t>Închiriere spații necesare funcționării OIR PECU REGIUNEA NORD VEST decontate din PoIDS</t>
  </si>
  <si>
    <t>Sprijin acordat Organismului Intermediar Regional pentru Programe Europene Capital Uman Regiunea Vest pentru asigurarea spatiului de birouri in perioada 2024-2029</t>
  </si>
  <si>
    <t>Sprijin in vederea inchirierii de spații necesare funcționării OIR PECU REGIUNEA SUD – EST suportat din PoIDS</t>
  </si>
  <si>
    <t>Închiriere spațiu necesar funcționării OIR PECU REGIUNEA BUCURESTI - ILFOV (PIDS)</t>
  </si>
  <si>
    <t>Închiriere spații necesare funcționării OIR PECU REGIUNEA CENTRU decontate din PoIDS</t>
  </si>
  <si>
    <t>Sprijin acordat DGPECU pentru sustinerea cheltuielilor aferente personalului din aparatul propriu-sursa PIDS</t>
  </si>
  <si>
    <t>Închiriere spațiu necesar funcționării OIR PECU- REGIUNEA SUD-MUNTENIA, decontat prin PoIDS</t>
  </si>
  <si>
    <t>NE PoIDS - Închiriere spații necesare funcționării Organismului Intermediar Nord-Est</t>
  </si>
  <si>
    <t>Servicii pentru organizarea celei de-a doua reuniuni ordinare din anul 2023 a Comitetului de monitorizare pentru PEO si PoIDS 2021-2027 si reuniunea Comitetului de monitorizare pentru POCU 2014-2020 (aferente PoIDS)</t>
  </si>
  <si>
    <t xml:space="preserve">Personal contractual in afara organigramei pentru imbunatatirea capacitatii DGIPOAD în implementarea proiectelor finantate din PIDS </t>
  </si>
  <si>
    <t xml:space="preserve">Sprijin pentru asigurarea cheltuielilor de funcționare -OIR PECU SVO </t>
  </si>
  <si>
    <t xml:space="preserve">Sprijin acordat Organismului Intermediar Regional pentru Programe Europene Capital Uman Regiunea Vest prin asigurarea resurselor necesare pentru plata utilitatilor si a serviciilor necesare functionarii si indeplinirii atributiilor delegate </t>
  </si>
  <si>
    <t>Sprijin acordat OIR PECU - Regiunea Sud-Muntenia, prin PoIDS, pentru finantarea cheltuielilor cu utilitatile si a serviciilor necesare functionarii si indeplinirii atributiilor delegate</t>
  </si>
  <si>
    <t>Sprijin acordat Organismului Intermediar Regional pentru Programe Europene Capital Uman Regiunea NORD VEST prin asigurarea resurselor necesare pentru plata utilitatilor si a serviciilor necesare functionarii si indeplinirii atributiilor delegate</t>
  </si>
  <si>
    <t>Sprijin acordat OIR PECU BI prin asigurarea resurselor necesare pentru plata utilitatilor si a bunurilor și serviciilor necesare functionarii si indeplinirii atributiilor delegate (PIDS)</t>
  </si>
  <si>
    <t>ORGANISMUL INTERMEDIAR REGIONAL PENTRU PROGRAME EUROPENE CAPITAL UMAN - REGIUNEA SUD - EST</t>
  </si>
  <si>
    <t>ORGANISMUL INTERMEDIAR REGIONAL PENTRU PROGRAME EUROPENE CAPITAL UMAN - REGIUNEA NORD VEST</t>
  </si>
  <si>
    <t>ORGANISMUL INTERMEDIAR REGIONAL PENTRU PROGRAME EUROPENE CAPITAL UMAN - REGIUNEA BUCURESTI - ILFOV</t>
  </si>
  <si>
    <t>MINISTERUL INVESTITIILOR SI PROIECTELOR EUROPENE</t>
  </si>
  <si>
    <t>ORGANISMUL INTERMEDIAR REGIONAL PENTRU PROGRAME EUROPENE CAPITAL UMAN - REGIUNEA SUD - VEST OLTENIA</t>
  </si>
  <si>
    <t>ORGANISMUL INTERMEDIAR REGIONAL PENTRU PROGRAME EUROPENE CAPITAL UMAN - REGIUNEA NORD-EST</t>
  </si>
  <si>
    <t>ORGANISMUL INTERMEDIAR REGIONAL PENTRU PROGRAME EUROPENE CAPITAL UMAN - REGIUNEA VEST</t>
  </si>
  <si>
    <t>ORGANISMUL INTERMEDIAR REGIONAL PENTRU PROGRAME EUROPENE CAPITAL UMAN - REGIUNEA CENTRU</t>
  </si>
  <si>
    <t>ORGANISMUL INTERMEDIAR REGIONAL PENTRU PROGRAME EUROPENE CAPITAL UMAN - REGIUNEA SUD - MUNTENIA</t>
  </si>
  <si>
    <t>NA</t>
  </si>
  <si>
    <t>FEDR</t>
  </si>
  <si>
    <t>TOTAL FEDR si FSE+</t>
  </si>
  <si>
    <t>in implementare</t>
  </si>
  <si>
    <t>OIR BI</t>
  </si>
  <si>
    <t>P1.Dezvoltarea locală plasată sub responsabilitatea comunității</t>
  </si>
  <si>
    <t>Sprijin pregatitor pentru elaborare SDL - Asociatia ”GRUP ACȚIUNE LOCALĂ BUCUREȘTI SECTOR 2”</t>
  </si>
  <si>
    <t>Sprijin pregatitor pentru elaborarea Strategiei de Dezvoltare Locala a Zonelor Urbane Marginalizate de pe raza Sectorului 4 Bucuresti</t>
  </si>
  <si>
    <t>ASOCIATIA "GRUP DE ACTIUNE LOCALA BUCURESTI SECTOR 2"</t>
  </si>
  <si>
    <t>ASOCIATIA GANDIM SI ACTIONAM LOCAL IN SECTORUL 4</t>
  </si>
  <si>
    <t xml:space="preserve">GAL ALBA IULIA INCLUZIVA </t>
  </si>
  <si>
    <t>ASOCIATIA GRUPUL DE ACTIUNE LOCALA ALBA IULIA INCLUZIVA</t>
  </si>
  <si>
    <t>Elaborare SDL 2 GAL Sepsi, Sfântu Gheorghe</t>
  </si>
  <si>
    <t>ASOCIATIA ,, GRUP DE ACTIUNE LOCALA-SEPSI "</t>
  </si>
  <si>
    <t>Sprijin pregatitor pentru elaborarea Strategiei de Dezvoltare Locala a Zonelor Urbane Marginalizate de pe raza Municipiului Medias</t>
  </si>
  <si>
    <t>ASOCIAŢIA GRUP DE ACŢIUNE LOCALĂ Z.U.M. MEDIAŞ</t>
  </si>
  <si>
    <t>Sprijin pregatitor pentru elaborarea SDL Sebes - Parteneriat pentru dezvoltare</t>
  </si>
  <si>
    <t>ASOCIAŢIA "GRUPUL DE ACŢIUNE LOCALĂ" SEBEŞ</t>
  </si>
  <si>
    <t>Sprijin pregatitor pentru elaborarea Strategiei de Dezvoltare Locala Codlea</t>
  </si>
  <si>
    <t>ASOCIATIA GRUP DE ACTIUNE LOCALA CODLEA</t>
  </si>
  <si>
    <t>Elaborarea Strategiei de Dezvoltare Locala a Comunitatii Garcini 2024-2029</t>
  </si>
  <si>
    <t>ASOCIATIA GRUPUL DE ACTIUNE LOCALA GARCINI</t>
  </si>
  <si>
    <t>Sprijin pregatitor pentru elaborarea Strategiei de Dezvoltare Locala a Zonelor Urbane Marginalizate de pe raza Municipiului Tirgu Mures</t>
  </si>
  <si>
    <t>ASOCIATIA "GRUPUL DE ACŢIUNE LOCALĂ TÎRGU MUREŞ"</t>
  </si>
  <si>
    <t>Sprijin pregătitor pentru realizarea Strategiei de Dezvoltare Locală a Asociației GAL Urban Rădăuți</t>
  </si>
  <si>
    <t>ASOCIAŢIA "GAL URBAN RĂDĂUŢI"</t>
  </si>
  <si>
    <t>Botosani in Viitor</t>
  </si>
  <si>
    <t>ASOCIATIA GRUP DE ACTIUNE LOCALA "BOTOSANI PENTRU VIITOR"</t>
  </si>
  <si>
    <t>SPRIJIN PREGATITOR PENTRU ELABORAREA STRATEGIEI DE DEZVOLTARE LOCALA GAL PIATRA NEAMT</t>
  </si>
  <si>
    <t>ASOCIATIA "GAL PIATRA NEAMT "</t>
  </si>
  <si>
    <t>Proiect de sprijin pregatitor pentru elaborarea SDL- Husi 2023</t>
  </si>
  <si>
    <t>ASOCIAŢIA GRUPUL DE ACŢIUNE LOCALĂ "HUŞI - COMUNITATE INCLUZIVĂ"</t>
  </si>
  <si>
    <t>Sprijin pregatitor pentru elaborare SDL - G.A.L. ALEXANDRU IOAN CUZA BÂRLAD</t>
  </si>
  <si>
    <t>ASOCIATIA G.A.L. ALEXANDRU IOAN CUZA BÂRLAD</t>
  </si>
  <si>
    <t>finalizat</t>
  </si>
  <si>
    <t>Sprijin pregătitor pentru elaborarea SDL a GAL Satu Mare pentru Dezvoltare Socială</t>
  </si>
  <si>
    <t>ASOCIATIA "GAL SATU MARE PENTRU DEZVOLTARE SOCIALA"</t>
  </si>
  <si>
    <t>Sprijin pregatitor GAL DEJ</t>
  </si>
  <si>
    <t>ASOCIATIA GRUPUL DE ACTIUNE LOCALA DEJ</t>
  </si>
  <si>
    <t>Elaborarea strategiei de dezvoltare locală - Zalău pentru toți</t>
  </si>
  <si>
    <t>ASOCIATIA GRUPUL DE ACTIUNE LOCALA ZALAU PENTRU TOTI</t>
  </si>
  <si>
    <t>Sprijin pregatitor pentru elaborare SDL - Asociatia GAL – Sus Ramnicul</t>
  </si>
  <si>
    <t>ASOCIATIA GRUPUL DE ACTIUNE LOCALA SUS RAMNICUL</t>
  </si>
  <si>
    <t>Focsani in Viitor</t>
  </si>
  <si>
    <t>ASOCIATIA GRUPUL DE ACTIUNE LOCALA "UNIREA" FOCSANI</t>
  </si>
  <si>
    <t>STRATEGAL - Împreună împotriva excluziunii sociale</t>
  </si>
  <si>
    <t>Asociația Grupul de Acțiune Locală STRATEGAL</t>
  </si>
  <si>
    <t>Sprijin pregatitor pentru elaborarea SDL - GAL ANTON CINCU TECUCI</t>
  </si>
  <si>
    <t>ASOCIAŢIA GRUPUL DE ACŢIUNE LOCALĂ ANTON CINCU TECUCI</t>
  </si>
  <si>
    <t>Sprijin pregatitor pentru elaborarea SDL in Municipiul Alexandria</t>
  </si>
  <si>
    <t>ASOCIATIA GRUP DE ACTIUNE LOCAL “GAL URBAN ALEXANDRIA''</t>
  </si>
  <si>
    <t>Strategie GAL Campulung 2023</t>
  </si>
  <si>
    <t>ASOCIAŢIA GRUP DE ACŢIUNE LOCALĂ
CÂMPULUNG MUSCEL</t>
  </si>
  <si>
    <t>Sprijin pregatitor pentru elaborare SDL Asociatia GAL TÂRGOVIȘTEA
EGALITĂȚII DE ȘANSE”</t>
  </si>
  <si>
    <t>ASOCIAŢIA " GRUPUL DE ACŢIUNE LOCALĂ
TÂRGOVIŞTEA EGALITĂŢII DE ŞANSE "</t>
  </si>
  <si>
    <t>Sprijin pregatitor pentru elaborare SDL GAL Giurgiu</t>
  </si>
  <si>
    <t>ASOCIAŢIA GAL GIURGIU
COMUNITATE LOCALĂ RESPONSABILĂ</t>
  </si>
  <si>
    <t>Sprijin pregatitor SDL Ploiesti GAL Ploiesti</t>
  </si>
  <si>
    <t>ASOCIAŢIA GRUPUL DE ACŢIUNE LOCALĂ PLOIEŞTI- DEZVOLTAREA SUSTENABILĂ A ZONELOR MARGINALIZATE DIN MUNICIPIUL PLOIEŞTI</t>
  </si>
  <si>
    <t>Sprijin pregatitor pentru elaborare SDL – Asociatia “GRUPUL DE ACȚIUNE LOCALĂ PITEȘTI”</t>
  </si>
  <si>
    <t>ASOCIAȚIA GRUPUL DE ACȚIUNE LOCALĂ PITEȘTI</t>
  </si>
  <si>
    <t>Sprijin pregatitor pentru elaborare SDL - Asociatia GAL SLOBOZIA</t>
  </si>
  <si>
    <t>ASOCIAŢIA GRUP DE ACŢIUNE LOCALĂ SLOBOZIA</t>
  </si>
  <si>
    <t>Sprijin pregătitor pentru elaborare SDL - Asociația CLLD CÂMPINA</t>
  </si>
  <si>
    <t>ASOCIAŢIA COMMUNITY - LED LOCAL DEVELOPMENT - CÂMPINA</t>
  </si>
  <si>
    <t>OIR Vest</t>
  </si>
  <si>
    <t>Sprijin pregatitor pentru elaborarea SDL in Municipiul Targu Jiu</t>
  </si>
  <si>
    <t>ASOCIAŢIA GAL TÂRGU JIU</t>
  </si>
  <si>
    <t>Proiect de sprijin pregatitor pentru elaborarea SDL - Caracal 2023</t>
  </si>
  <si>
    <t>ASOCIAŢIA GAL INIMA ROMANAŢIULUI</t>
  </si>
  <si>
    <t>STRATEGIA DE DEZVOLTARE LOCALA IN MUNICIPIUL DEVA</t>
  </si>
  <si>
    <t>ASOCIAŢIA GRUP DE ACŢIUNE LOCALĂ URBAN CETATE DEVA</t>
  </si>
  <si>
    <t>Strategia de Dezvoltare Locala a GAL Urban Corvinia Hunedoara- sprijin pregatitor</t>
  </si>
  <si>
    <t>ASOCIATIA GAL URBAN CORVINIA HUNEDOARA</t>
  </si>
  <si>
    <t>Sprijin Pregătitor pentru dezvoltarea SDL GAL Caransebeș</t>
  </si>
  <si>
    <t>ASOCIATIA GRUPUL DE ACTIUNE LOCAL CARANSEBES</t>
  </si>
  <si>
    <t>Sprijin pregatitor elaborare SDL GAL Timisoara</t>
  </si>
  <si>
    <t>ASOCIATIA GRUPUL DE ACTIUNE LOCALA TIMISOARA</t>
  </si>
  <si>
    <t xml:space="preserve">Sprijin pregatitor pentru elaborarea SDL 2024-2029 </t>
  </si>
  <si>
    <t>ASOCIAŢIA GRUPUL DE ACŢIUNE LOCAL REŞIŢA</t>
  </si>
  <si>
    <t>SDL ARAD VEST</t>
  </si>
  <si>
    <t>ASOCIAŢIA GRUP DE ACŢIUNE LOCALĂ ARAD VEST</t>
  </si>
  <si>
    <t>Sprijin pregătitor pentru elaborarea Stategiei de dezvoltaare Locală a GAL Freidorf în Municipiul Timișoara</t>
  </si>
  <si>
    <t>ASOCIAŢIA GRUPUL DE ACŢIUNE LOCALĂ FREIDORF</t>
  </si>
  <si>
    <t>SDL ARAD EST</t>
  </si>
  <si>
    <t>ASOCIAŢIA GRUP DE ACŢIUNE LOCALĂ ARAD EST</t>
  </si>
  <si>
    <t>BR</t>
  </si>
  <si>
    <t>CJ</t>
  </si>
  <si>
    <t>B</t>
  </si>
  <si>
    <t>DJ</t>
  </si>
  <si>
    <t>BC,IS,NT,SV,VS</t>
  </si>
  <si>
    <t>TM</t>
  </si>
  <si>
    <t>AB</t>
  </si>
  <si>
    <t>CL</t>
  </si>
  <si>
    <t>CT</t>
  </si>
  <si>
    <t>AB,AG,AR,B,BC,BH,BN,BR,BT,BV,BZ,CJ,CL,CS,CT,CV,DB,DJ,GJ,GL,GR,HD,HR,IF,IL,IS,MH,MM,MS,NT,OT,PH,SB,SJ,SM,SV,TL,TM,TR,VL,VN,VS</t>
  </si>
  <si>
    <t>CV</t>
  </si>
  <si>
    <t>SB</t>
  </si>
  <si>
    <t>BV</t>
  </si>
  <si>
    <t>MS</t>
  </si>
  <si>
    <t>SV</t>
  </si>
  <si>
    <t>BT</t>
  </si>
  <si>
    <t>NT</t>
  </si>
  <si>
    <t>VS</t>
  </si>
  <si>
    <t>SM</t>
  </si>
  <si>
    <t>SJ</t>
  </si>
  <si>
    <t>BZ</t>
  </si>
  <si>
    <t>VN</t>
  </si>
  <si>
    <t>GL</t>
  </si>
  <si>
    <t>TR</t>
  </si>
  <si>
    <t>AG</t>
  </si>
  <si>
    <t>DB</t>
  </si>
  <si>
    <t>GR</t>
  </si>
  <si>
    <t>PH</t>
  </si>
  <si>
    <t>IL</t>
  </si>
  <si>
    <t>GJ</t>
  </si>
  <si>
    <t>OT</t>
  </si>
  <si>
    <t>HD</t>
  </si>
  <si>
    <t>CS</t>
  </si>
  <si>
    <t>AR</t>
  </si>
  <si>
    <t>Sud-Est</t>
  </si>
  <si>
    <t>Nord-Vest</t>
  </si>
  <si>
    <t>Bucureşti-Ilfov</t>
  </si>
  <si>
    <t>Sud-Vest Oltenia</t>
  </si>
  <si>
    <t>Nord-Est</t>
  </si>
  <si>
    <t>Vest</t>
  </si>
  <si>
    <t>Centru</t>
  </si>
  <si>
    <t>Sud-Muntenia</t>
  </si>
  <si>
    <t>Bucureşti-Ilfov,Centru,Nord-Est,Nord-Vest,Sud-Est,Sud-Muntenia,Sud-Vest Oltenia,Vest</t>
  </si>
  <si>
    <t>Fonduri UE 
[FSE+]</t>
  </si>
  <si>
    <t>Fonduri UE
[FEDR]</t>
  </si>
  <si>
    <t>Fonduri UE
[FSE+ si FEDR]</t>
  </si>
  <si>
    <t>LISTA PROIECTELOR CONTRACTATE - Program Incluziune și Demnitate Socială [FSE+, FEDR și multifond]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</si>
</sst>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center"/>
    </xf>
    <xf numFmtId="10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2" fontId="1" fillId="0" borderId="0" xfId="0" applyNumberFormat="1" applyFont="1" applyAlignment="1">
      <alignment vertical="center"/>
    </xf>
    <xf numFmtId="2" fontId="1" fillId="0" borderId="17" xfId="0" applyNumberFormat="1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horizontal="center" vertical="top" wrapText="1"/>
    </xf>
    <xf numFmtId="1" fontId="4" fillId="2" borderId="6" xfId="0" applyNumberFormat="1" applyFont="1" applyFill="1" applyBorder="1" applyAlignment="1">
      <alignment horizontal="center" vertical="top"/>
    </xf>
    <xf numFmtId="1" fontId="4" fillId="2" borderId="7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1" fontId="4" fillId="2" borderId="6" xfId="0" applyNumberFormat="1" applyFont="1" applyFill="1" applyBorder="1" applyAlignment="1">
      <alignment horizontal="left" vertical="top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5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left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left" vertical="center" wrapText="1"/>
    </xf>
    <xf numFmtId="10" fontId="1" fillId="2" borderId="1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H89"/>
  <sheetViews>
    <sheetView tabSelected="1" zoomScale="80" zoomScaleNormal="80" workbookViewId="0">
      <pane ySplit="10" topLeftCell="A11" activePane="bottomLeft" state="frozen"/>
      <selection pane="bottomLeft" activeCell="K15" sqref="K15"/>
    </sheetView>
  </sheetViews>
  <sheetFormatPr defaultRowHeight="12.75" x14ac:dyDescent="0.2"/>
  <cols>
    <col min="1" max="1" width="9.140625" style="1"/>
    <col min="2" max="2" width="14" style="1" customWidth="1"/>
    <col min="3" max="3" width="9.140625" style="3"/>
    <col min="4" max="4" width="14" style="1" customWidth="1"/>
    <col min="5" max="6" width="9.140625" style="3"/>
    <col min="7" max="7" width="9.140625" style="1"/>
    <col min="8" max="8" width="9.85546875" style="1" bestFit="1" customWidth="1"/>
    <col min="9" max="9" width="61" style="1" customWidth="1"/>
    <col min="10" max="10" width="9.140625" style="10"/>
    <col min="11" max="11" width="13.7109375" style="8" customWidth="1"/>
    <col min="12" max="12" width="14.7109375" style="8" customWidth="1"/>
    <col min="13" max="13" width="11.42578125" style="4" customWidth="1"/>
    <col min="14" max="14" width="9.140625" style="10"/>
    <col min="15" max="15" width="13" style="10" customWidth="1"/>
    <col min="16" max="16" width="14.85546875" style="12" bestFit="1" customWidth="1"/>
    <col min="17" max="17" width="14" style="12" customWidth="1"/>
    <col min="18" max="18" width="18.42578125" style="12" customWidth="1"/>
    <col min="19" max="19" width="13.5703125" style="12" bestFit="1" customWidth="1"/>
    <col min="20" max="20" width="17.42578125" style="12" customWidth="1"/>
    <col min="21" max="21" width="14.85546875" style="12" bestFit="1" customWidth="1"/>
    <col min="22" max="22" width="14" style="12" customWidth="1"/>
    <col min="23" max="23" width="18.42578125" style="12" customWidth="1"/>
    <col min="24" max="24" width="13.5703125" style="12" bestFit="1" customWidth="1"/>
    <col min="25" max="25" width="17.42578125" style="12" customWidth="1"/>
    <col min="26" max="26" width="14.85546875" style="12" bestFit="1" customWidth="1"/>
    <col min="27" max="27" width="14" style="12" customWidth="1"/>
    <col min="28" max="28" width="18.42578125" style="12" customWidth="1"/>
    <col min="29" max="29" width="13.5703125" style="12" bestFit="1" customWidth="1"/>
    <col min="30" max="30" width="17.42578125" style="12" customWidth="1"/>
    <col min="31" max="31" width="17.85546875" style="10" customWidth="1"/>
    <col min="32" max="32" width="19.7109375" style="1" customWidth="1"/>
    <col min="33" max="33" width="18.28515625" style="1" customWidth="1"/>
    <col min="34" max="34" width="18.85546875" style="1" customWidth="1"/>
    <col min="35" max="16384" width="9.140625" style="1"/>
  </cols>
  <sheetData>
    <row r="1" spans="2:34" s="17" customFormat="1" ht="23.25" x14ac:dyDescent="0.35">
      <c r="C1" s="18"/>
      <c r="E1" s="18"/>
      <c r="F1" s="18"/>
      <c r="G1" s="19" t="s">
        <v>214</v>
      </c>
      <c r="J1" s="22"/>
      <c r="K1" s="20"/>
      <c r="L1" s="20"/>
      <c r="M1" s="21"/>
      <c r="N1" s="22"/>
      <c r="O1" s="22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2"/>
    </row>
    <row r="2" spans="2:34" s="17" customFormat="1" ht="23.25" x14ac:dyDescent="0.35">
      <c r="C2" s="18"/>
      <c r="E2" s="18"/>
      <c r="F2" s="18"/>
      <c r="G2" s="19" t="s">
        <v>42</v>
      </c>
      <c r="J2" s="22"/>
      <c r="K2" s="20"/>
      <c r="L2" s="20"/>
      <c r="M2" s="21"/>
      <c r="N2" s="22"/>
      <c r="O2" s="2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2"/>
    </row>
    <row r="5" spans="2:34" ht="13.5" thickBot="1" x14ac:dyDescent="0.25"/>
    <row r="6" spans="2:34" s="17" customFormat="1" ht="14.25" thickTop="1" thickBot="1" x14ac:dyDescent="0.25">
      <c r="C6" s="18"/>
      <c r="E6" s="18"/>
      <c r="F6" s="18"/>
      <c r="J6" s="22"/>
      <c r="K6" s="20"/>
      <c r="L6" s="20"/>
      <c r="M6" s="21"/>
      <c r="N6" s="22"/>
      <c r="O6" s="22"/>
      <c r="P6" s="40" t="s">
        <v>44</v>
      </c>
      <c r="Q6" s="41"/>
      <c r="R6" s="41"/>
      <c r="S6" s="41"/>
      <c r="T6" s="42"/>
      <c r="U6" s="40" t="s">
        <v>83</v>
      </c>
      <c r="V6" s="41"/>
      <c r="W6" s="41"/>
      <c r="X6" s="41"/>
      <c r="Y6" s="42"/>
      <c r="Z6" s="41" t="s">
        <v>84</v>
      </c>
      <c r="AA6" s="41"/>
      <c r="AB6" s="41"/>
      <c r="AC6" s="41"/>
      <c r="AD6" s="42"/>
      <c r="AE6" s="22"/>
    </row>
    <row r="7" spans="2:34" ht="36" customHeight="1" thickTop="1" x14ac:dyDescent="0.2">
      <c r="B7" s="68" t="s">
        <v>0</v>
      </c>
      <c r="C7" s="70" t="s">
        <v>1</v>
      </c>
      <c r="D7" s="64" t="s">
        <v>37</v>
      </c>
      <c r="E7" s="72" t="s">
        <v>2</v>
      </c>
      <c r="F7" s="70" t="s">
        <v>3</v>
      </c>
      <c r="G7" s="64" t="s">
        <v>4</v>
      </c>
      <c r="H7" s="64" t="s">
        <v>38</v>
      </c>
      <c r="I7" s="64" t="s">
        <v>33</v>
      </c>
      <c r="J7" s="64" t="s">
        <v>34</v>
      </c>
      <c r="K7" s="60" t="s">
        <v>35</v>
      </c>
      <c r="L7" s="60" t="s">
        <v>36</v>
      </c>
      <c r="M7" s="62" t="s">
        <v>5</v>
      </c>
      <c r="N7" s="64" t="s">
        <v>43</v>
      </c>
      <c r="O7" s="64" t="s">
        <v>6</v>
      </c>
      <c r="P7" s="49" t="s">
        <v>7</v>
      </c>
      <c r="Q7" s="66"/>
      <c r="R7" s="67"/>
      <c r="S7" s="43" t="s">
        <v>8</v>
      </c>
      <c r="T7" s="59" t="s">
        <v>9</v>
      </c>
      <c r="U7" s="49" t="s">
        <v>7</v>
      </c>
      <c r="V7" s="66"/>
      <c r="W7" s="67"/>
      <c r="X7" s="43" t="s">
        <v>8</v>
      </c>
      <c r="Y7" s="59" t="s">
        <v>9</v>
      </c>
      <c r="Z7" s="49" t="s">
        <v>7</v>
      </c>
      <c r="AA7" s="66"/>
      <c r="AB7" s="67"/>
      <c r="AC7" s="43" t="s">
        <v>8</v>
      </c>
      <c r="AD7" s="59" t="s">
        <v>9</v>
      </c>
      <c r="AE7" s="45" t="s">
        <v>10</v>
      </c>
      <c r="AF7" s="47" t="s">
        <v>11</v>
      </c>
      <c r="AG7" s="49" t="s">
        <v>12</v>
      </c>
      <c r="AH7" s="50"/>
    </row>
    <row r="8" spans="2:34" ht="21" customHeight="1" x14ac:dyDescent="0.2">
      <c r="B8" s="69"/>
      <c r="C8" s="71"/>
      <c r="D8" s="65"/>
      <c r="E8" s="73"/>
      <c r="F8" s="71"/>
      <c r="G8" s="65"/>
      <c r="H8" s="65"/>
      <c r="I8" s="65"/>
      <c r="J8" s="65"/>
      <c r="K8" s="61"/>
      <c r="L8" s="61"/>
      <c r="M8" s="63"/>
      <c r="N8" s="65"/>
      <c r="O8" s="65"/>
      <c r="P8" s="51" t="s">
        <v>13</v>
      </c>
      <c r="Q8" s="52"/>
      <c r="R8" s="53" t="s">
        <v>14</v>
      </c>
      <c r="S8" s="44"/>
      <c r="T8" s="54"/>
      <c r="U8" s="51" t="s">
        <v>13</v>
      </c>
      <c r="V8" s="52"/>
      <c r="W8" s="53" t="s">
        <v>14</v>
      </c>
      <c r="X8" s="44"/>
      <c r="Y8" s="54"/>
      <c r="Z8" s="51" t="s">
        <v>13</v>
      </c>
      <c r="AA8" s="52"/>
      <c r="AB8" s="53" t="s">
        <v>14</v>
      </c>
      <c r="AC8" s="44"/>
      <c r="AD8" s="54"/>
      <c r="AE8" s="46"/>
      <c r="AF8" s="48"/>
      <c r="AG8" s="55" t="s">
        <v>15</v>
      </c>
      <c r="AH8" s="57" t="s">
        <v>16</v>
      </c>
    </row>
    <row r="9" spans="2:34" ht="38.25" customHeight="1" thickBot="1" x14ac:dyDescent="0.25">
      <c r="B9" s="69"/>
      <c r="C9" s="71"/>
      <c r="D9" s="65"/>
      <c r="E9" s="73"/>
      <c r="F9" s="71"/>
      <c r="G9" s="65"/>
      <c r="H9" s="65"/>
      <c r="I9" s="65"/>
      <c r="J9" s="65"/>
      <c r="K9" s="61"/>
      <c r="L9" s="61"/>
      <c r="M9" s="63"/>
      <c r="N9" s="65"/>
      <c r="O9" s="65"/>
      <c r="P9" s="34" t="s">
        <v>211</v>
      </c>
      <c r="Q9" s="34" t="s">
        <v>17</v>
      </c>
      <c r="R9" s="54"/>
      <c r="S9" s="44"/>
      <c r="T9" s="54"/>
      <c r="U9" s="34" t="s">
        <v>212</v>
      </c>
      <c r="V9" s="34" t="s">
        <v>17</v>
      </c>
      <c r="W9" s="54"/>
      <c r="X9" s="44"/>
      <c r="Y9" s="54"/>
      <c r="Z9" s="34" t="s">
        <v>213</v>
      </c>
      <c r="AA9" s="34" t="s">
        <v>17</v>
      </c>
      <c r="AB9" s="54"/>
      <c r="AC9" s="44"/>
      <c r="AD9" s="54"/>
      <c r="AE9" s="46"/>
      <c r="AF9" s="48"/>
      <c r="AG9" s="56"/>
      <c r="AH9" s="58"/>
    </row>
    <row r="10" spans="2:34" s="3" customFormat="1" ht="18.75" customHeight="1" thickTop="1" thickBot="1" x14ac:dyDescent="0.25">
      <c r="B10" s="35">
        <v>0</v>
      </c>
      <c r="C10" s="36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  <c r="I10" s="36">
        <v>7</v>
      </c>
      <c r="J10" s="39">
        <v>8</v>
      </c>
      <c r="K10" s="36">
        <v>9</v>
      </c>
      <c r="L10" s="36">
        <v>10</v>
      </c>
      <c r="M10" s="36">
        <v>11</v>
      </c>
      <c r="N10" s="36">
        <v>12</v>
      </c>
      <c r="O10" s="36">
        <v>13</v>
      </c>
      <c r="P10" s="36">
        <v>14</v>
      </c>
      <c r="Q10" s="36">
        <v>15</v>
      </c>
      <c r="R10" s="36">
        <v>16</v>
      </c>
      <c r="S10" s="36">
        <v>17</v>
      </c>
      <c r="T10" s="36">
        <v>18</v>
      </c>
      <c r="U10" s="36">
        <v>14</v>
      </c>
      <c r="V10" s="36">
        <v>15</v>
      </c>
      <c r="W10" s="36">
        <v>16</v>
      </c>
      <c r="X10" s="36">
        <v>17</v>
      </c>
      <c r="Y10" s="36">
        <v>18</v>
      </c>
      <c r="Z10" s="36">
        <v>14</v>
      </c>
      <c r="AA10" s="36">
        <v>15</v>
      </c>
      <c r="AB10" s="36">
        <v>16</v>
      </c>
      <c r="AC10" s="36">
        <v>17</v>
      </c>
      <c r="AD10" s="36">
        <v>18</v>
      </c>
      <c r="AE10" s="36">
        <v>19</v>
      </c>
      <c r="AF10" s="36">
        <v>20</v>
      </c>
      <c r="AG10" s="36">
        <v>21</v>
      </c>
      <c r="AH10" s="37">
        <v>22</v>
      </c>
    </row>
    <row r="11" spans="2:34" s="2" customFormat="1" ht="18.75" customHeight="1" thickTop="1" x14ac:dyDescent="0.25">
      <c r="B11" s="14" t="s">
        <v>86</v>
      </c>
      <c r="C11" s="6">
        <v>1</v>
      </c>
      <c r="D11" s="2" t="s">
        <v>87</v>
      </c>
      <c r="E11" s="6">
        <v>69</v>
      </c>
      <c r="F11" s="6">
        <v>305000</v>
      </c>
      <c r="G11" s="2" t="s">
        <v>88</v>
      </c>
      <c r="H11" s="2">
        <v>47259371</v>
      </c>
      <c r="I11" s="2" t="s">
        <v>90</v>
      </c>
      <c r="J11" s="11" t="s">
        <v>82</v>
      </c>
      <c r="K11" s="9">
        <v>45256</v>
      </c>
      <c r="L11" s="9">
        <v>45273</v>
      </c>
      <c r="M11" s="7">
        <f t="shared" ref="M11:M20" si="0">Z11/(Z11+AA11+AB11)</f>
        <v>0.5</v>
      </c>
      <c r="N11" s="11" t="s">
        <v>170</v>
      </c>
      <c r="O11" s="11" t="s">
        <v>204</v>
      </c>
      <c r="P11" s="13">
        <v>102627.5</v>
      </c>
      <c r="Q11" s="13">
        <v>102627.5</v>
      </c>
      <c r="R11" s="13">
        <v>0</v>
      </c>
      <c r="S11" s="13">
        <v>0</v>
      </c>
      <c r="T11" s="13">
        <v>205255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f t="shared" ref="Z11:Z12" si="1">P11+U11</f>
        <v>102627.5</v>
      </c>
      <c r="AA11" s="13">
        <f t="shared" ref="AA11:AA12" si="2">Q11+V11</f>
        <v>102627.5</v>
      </c>
      <c r="AB11" s="13">
        <f t="shared" ref="AB11:AB12" si="3">R11+W11</f>
        <v>0</v>
      </c>
      <c r="AC11" s="13">
        <f t="shared" ref="AC11:AC12" si="4">S11+X11</f>
        <v>0</v>
      </c>
      <c r="AD11" s="13">
        <f t="shared" ref="AD11:AD12" si="5">T11+Y11</f>
        <v>205255</v>
      </c>
      <c r="AE11" s="11" t="s">
        <v>116</v>
      </c>
      <c r="AG11" s="24">
        <v>0</v>
      </c>
      <c r="AH11" s="25">
        <v>0</v>
      </c>
    </row>
    <row r="12" spans="2:34" s="2" customFormat="1" ht="18.75" customHeight="1" thickBot="1" x14ac:dyDescent="0.3">
      <c r="B12" s="14" t="s">
        <v>86</v>
      </c>
      <c r="C12" s="6">
        <v>2</v>
      </c>
      <c r="D12" s="2" t="s">
        <v>87</v>
      </c>
      <c r="E12" s="6">
        <v>69</v>
      </c>
      <c r="F12" s="6">
        <v>304226</v>
      </c>
      <c r="G12" s="2" t="s">
        <v>89</v>
      </c>
      <c r="H12" s="2">
        <v>39382569</v>
      </c>
      <c r="I12" s="2" t="s">
        <v>91</v>
      </c>
      <c r="J12" s="11" t="s">
        <v>82</v>
      </c>
      <c r="K12" s="9">
        <v>45256</v>
      </c>
      <c r="L12" s="9">
        <v>45273</v>
      </c>
      <c r="M12" s="7">
        <f t="shared" si="0"/>
        <v>0.5</v>
      </c>
      <c r="N12" s="11" t="s">
        <v>170</v>
      </c>
      <c r="O12" s="11" t="s">
        <v>204</v>
      </c>
      <c r="P12" s="13">
        <v>102627.5</v>
      </c>
      <c r="Q12" s="13">
        <v>102627.5</v>
      </c>
      <c r="R12" s="13">
        <v>0</v>
      </c>
      <c r="S12" s="13">
        <v>0</v>
      </c>
      <c r="T12" s="13">
        <v>205255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f t="shared" si="1"/>
        <v>102627.5</v>
      </c>
      <c r="AA12" s="13">
        <f t="shared" si="2"/>
        <v>102627.5</v>
      </c>
      <c r="AB12" s="13">
        <f t="shared" si="3"/>
        <v>0</v>
      </c>
      <c r="AC12" s="13">
        <f t="shared" si="4"/>
        <v>0</v>
      </c>
      <c r="AD12" s="13">
        <f t="shared" si="5"/>
        <v>205255</v>
      </c>
      <c r="AE12" s="11" t="s">
        <v>116</v>
      </c>
      <c r="AG12" s="24">
        <v>0</v>
      </c>
      <c r="AH12" s="25">
        <v>0</v>
      </c>
    </row>
    <row r="13" spans="2:34" s="5" customFormat="1" ht="40.5" customHeight="1" thickTop="1" thickBot="1" x14ac:dyDescent="0.3">
      <c r="B13" s="26" t="s">
        <v>22</v>
      </c>
      <c r="C13" s="27">
        <f>COUNT(C11:C12)</f>
        <v>2</v>
      </c>
      <c r="D13" s="28"/>
      <c r="E13" s="27"/>
      <c r="F13" s="27"/>
      <c r="G13" s="28"/>
      <c r="H13" s="28"/>
      <c r="I13" s="28"/>
      <c r="J13" s="31"/>
      <c r="K13" s="29"/>
      <c r="L13" s="29"/>
      <c r="M13" s="30"/>
      <c r="N13" s="31"/>
      <c r="O13" s="31"/>
      <c r="P13" s="32">
        <f t="shared" ref="P13:AD13" si="6">SUM(P11:P12)</f>
        <v>205255</v>
      </c>
      <c r="Q13" s="32">
        <f t="shared" si="6"/>
        <v>205255</v>
      </c>
      <c r="R13" s="32">
        <f t="shared" si="6"/>
        <v>0</v>
      </c>
      <c r="S13" s="32">
        <f t="shared" si="6"/>
        <v>0</v>
      </c>
      <c r="T13" s="32">
        <f t="shared" si="6"/>
        <v>410510</v>
      </c>
      <c r="U13" s="32">
        <f t="shared" si="6"/>
        <v>0</v>
      </c>
      <c r="V13" s="32">
        <f t="shared" si="6"/>
        <v>0</v>
      </c>
      <c r="W13" s="32">
        <f t="shared" si="6"/>
        <v>0</v>
      </c>
      <c r="X13" s="32">
        <f t="shared" si="6"/>
        <v>0</v>
      </c>
      <c r="Y13" s="32">
        <f t="shared" si="6"/>
        <v>0</v>
      </c>
      <c r="Z13" s="32">
        <f t="shared" si="6"/>
        <v>205255</v>
      </c>
      <c r="AA13" s="32">
        <f t="shared" si="6"/>
        <v>205255</v>
      </c>
      <c r="AB13" s="32">
        <f t="shared" si="6"/>
        <v>0</v>
      </c>
      <c r="AC13" s="32">
        <f t="shared" si="6"/>
        <v>0</v>
      </c>
      <c r="AD13" s="32">
        <f t="shared" si="6"/>
        <v>410510</v>
      </c>
      <c r="AE13" s="31"/>
      <c r="AF13" s="32">
        <f>SUM(AF11:AF12)</f>
        <v>0</v>
      </c>
      <c r="AG13" s="32">
        <f>SUM(AG11:AG12)</f>
        <v>0</v>
      </c>
      <c r="AH13" s="33">
        <f>SUM(AH11:AH12)</f>
        <v>0</v>
      </c>
    </row>
    <row r="14" spans="2:34" s="2" customFormat="1" ht="18.75" customHeight="1" thickTop="1" x14ac:dyDescent="0.2">
      <c r="B14" s="16" t="s">
        <v>27</v>
      </c>
      <c r="C14" s="6">
        <v>1</v>
      </c>
      <c r="D14" s="2" t="s">
        <v>87</v>
      </c>
      <c r="E14" s="6">
        <v>40</v>
      </c>
      <c r="F14" s="6">
        <v>301515</v>
      </c>
      <c r="G14" s="2" t="s">
        <v>92</v>
      </c>
      <c r="H14" s="2">
        <v>38320509</v>
      </c>
      <c r="I14" s="2" t="s">
        <v>93</v>
      </c>
      <c r="J14" s="11" t="s">
        <v>82</v>
      </c>
      <c r="K14" s="9">
        <v>45257</v>
      </c>
      <c r="L14" s="9">
        <v>45273</v>
      </c>
      <c r="M14" s="7">
        <f t="shared" si="0"/>
        <v>0.95</v>
      </c>
      <c r="N14" s="11" t="s">
        <v>174</v>
      </c>
      <c r="O14" s="11" t="s">
        <v>208</v>
      </c>
      <c r="P14" s="13">
        <v>194992.25</v>
      </c>
      <c r="Q14" s="13">
        <v>10262.75</v>
      </c>
      <c r="R14" s="13">
        <v>0</v>
      </c>
      <c r="S14" s="13">
        <v>0</v>
      </c>
      <c r="T14" s="13">
        <v>205255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f t="shared" ref="Z14" si="7">P14+U14</f>
        <v>194992.25</v>
      </c>
      <c r="AA14" s="13">
        <f t="shared" ref="AA14" si="8">Q14+V14</f>
        <v>10262.75</v>
      </c>
      <c r="AB14" s="13">
        <f t="shared" ref="AB14" si="9">R14+W14</f>
        <v>0</v>
      </c>
      <c r="AC14" s="13">
        <f t="shared" ref="AC14" si="10">S14+X14</f>
        <v>0</v>
      </c>
      <c r="AD14" s="13">
        <f t="shared" ref="AD14" si="11">T14+Y14</f>
        <v>205255</v>
      </c>
      <c r="AE14" s="11" t="s">
        <v>116</v>
      </c>
      <c r="AG14" s="24">
        <v>0</v>
      </c>
      <c r="AH14" s="25">
        <v>0</v>
      </c>
    </row>
    <row r="15" spans="2:34" s="2" customFormat="1" ht="18.75" customHeight="1" x14ac:dyDescent="0.2">
      <c r="B15" s="16" t="s">
        <v>27</v>
      </c>
      <c r="C15" s="6">
        <v>2</v>
      </c>
      <c r="D15" s="2" t="s">
        <v>87</v>
      </c>
      <c r="E15" s="6">
        <v>40</v>
      </c>
      <c r="F15" s="6">
        <v>301516</v>
      </c>
      <c r="G15" s="2" t="s">
        <v>94</v>
      </c>
      <c r="H15" s="2">
        <v>38390776</v>
      </c>
      <c r="I15" s="2" t="s">
        <v>95</v>
      </c>
      <c r="J15" s="11" t="s">
        <v>82</v>
      </c>
      <c r="K15" s="9">
        <v>45257</v>
      </c>
      <c r="L15" s="9">
        <v>45273</v>
      </c>
      <c r="M15" s="7">
        <f t="shared" si="0"/>
        <v>0.95</v>
      </c>
      <c r="N15" s="11" t="s">
        <v>178</v>
      </c>
      <c r="O15" s="11" t="s">
        <v>208</v>
      </c>
      <c r="P15" s="13">
        <v>194992.25</v>
      </c>
      <c r="Q15" s="13">
        <v>10262.75</v>
      </c>
      <c r="R15" s="13">
        <v>0</v>
      </c>
      <c r="S15" s="13">
        <v>0</v>
      </c>
      <c r="T15" s="13">
        <v>205255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f t="shared" ref="Z15:Z20" si="12">P15+U15</f>
        <v>194992.25</v>
      </c>
      <c r="AA15" s="13">
        <f t="shared" ref="AA15:AA20" si="13">Q15+V15</f>
        <v>10262.75</v>
      </c>
      <c r="AB15" s="13">
        <f t="shared" ref="AB15:AB20" si="14">R15+W15</f>
        <v>0</v>
      </c>
      <c r="AC15" s="13">
        <f t="shared" ref="AC15:AC20" si="15">S15+X15</f>
        <v>0</v>
      </c>
      <c r="AD15" s="13">
        <f t="shared" ref="AD15:AD20" si="16">T15+Y15</f>
        <v>205255</v>
      </c>
      <c r="AE15" s="11" t="s">
        <v>116</v>
      </c>
      <c r="AG15" s="24">
        <v>0</v>
      </c>
      <c r="AH15" s="25">
        <v>0</v>
      </c>
    </row>
    <row r="16" spans="2:34" s="2" customFormat="1" ht="18.75" customHeight="1" x14ac:dyDescent="0.2">
      <c r="B16" s="16" t="s">
        <v>27</v>
      </c>
      <c r="C16" s="6">
        <v>3</v>
      </c>
      <c r="D16" s="2" t="s">
        <v>87</v>
      </c>
      <c r="E16" s="6">
        <v>40</v>
      </c>
      <c r="F16" s="6">
        <v>301562</v>
      </c>
      <c r="G16" s="2" t="s">
        <v>96</v>
      </c>
      <c r="H16" s="2">
        <v>38286911</v>
      </c>
      <c r="I16" s="2" t="s">
        <v>97</v>
      </c>
      <c r="J16" s="11" t="s">
        <v>82</v>
      </c>
      <c r="K16" s="9">
        <v>45257</v>
      </c>
      <c r="L16" s="9">
        <v>45273</v>
      </c>
      <c r="M16" s="7">
        <f t="shared" si="0"/>
        <v>0.95</v>
      </c>
      <c r="N16" s="11" t="s">
        <v>179</v>
      </c>
      <c r="O16" s="11" t="s">
        <v>208</v>
      </c>
      <c r="P16" s="13">
        <v>194992.25</v>
      </c>
      <c r="Q16" s="13">
        <v>10262.75</v>
      </c>
      <c r="R16" s="13">
        <v>0</v>
      </c>
      <c r="S16" s="13">
        <v>0</v>
      </c>
      <c r="T16" s="13">
        <v>205255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f t="shared" si="12"/>
        <v>194992.25</v>
      </c>
      <c r="AA16" s="13">
        <f t="shared" si="13"/>
        <v>10262.75</v>
      </c>
      <c r="AB16" s="13">
        <f t="shared" si="14"/>
        <v>0</v>
      </c>
      <c r="AC16" s="13">
        <f t="shared" si="15"/>
        <v>0</v>
      </c>
      <c r="AD16" s="13">
        <f t="shared" si="16"/>
        <v>205255</v>
      </c>
      <c r="AE16" s="11" t="s">
        <v>116</v>
      </c>
      <c r="AG16" s="24">
        <v>0</v>
      </c>
      <c r="AH16" s="25">
        <v>0</v>
      </c>
    </row>
    <row r="17" spans="2:34" s="2" customFormat="1" ht="18.75" customHeight="1" x14ac:dyDescent="0.2">
      <c r="B17" s="16" t="s">
        <v>27</v>
      </c>
      <c r="C17" s="6">
        <v>4</v>
      </c>
      <c r="D17" s="2" t="s">
        <v>87</v>
      </c>
      <c r="E17" s="6">
        <v>40</v>
      </c>
      <c r="F17" s="6">
        <v>301564</v>
      </c>
      <c r="G17" s="2" t="s">
        <v>98</v>
      </c>
      <c r="H17" s="2">
        <v>38209501</v>
      </c>
      <c r="I17" s="2" t="s">
        <v>99</v>
      </c>
      <c r="J17" s="11" t="s">
        <v>82</v>
      </c>
      <c r="K17" s="9">
        <v>45257</v>
      </c>
      <c r="L17" s="9">
        <v>45273</v>
      </c>
      <c r="M17" s="7">
        <f t="shared" si="0"/>
        <v>0.95</v>
      </c>
      <c r="N17" s="11" t="s">
        <v>174</v>
      </c>
      <c r="O17" s="11" t="s">
        <v>208</v>
      </c>
      <c r="P17" s="13">
        <v>194992.25</v>
      </c>
      <c r="Q17" s="13">
        <v>10262.75</v>
      </c>
      <c r="R17" s="13">
        <v>0</v>
      </c>
      <c r="S17" s="13">
        <v>0</v>
      </c>
      <c r="T17" s="13">
        <v>205255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f t="shared" si="12"/>
        <v>194992.25</v>
      </c>
      <c r="AA17" s="13">
        <f t="shared" si="13"/>
        <v>10262.75</v>
      </c>
      <c r="AB17" s="13">
        <f t="shared" si="14"/>
        <v>0</v>
      </c>
      <c r="AC17" s="13">
        <f t="shared" si="15"/>
        <v>0</v>
      </c>
      <c r="AD17" s="13">
        <f t="shared" si="16"/>
        <v>205255</v>
      </c>
      <c r="AE17" s="11" t="s">
        <v>116</v>
      </c>
      <c r="AG17" s="24">
        <v>0</v>
      </c>
      <c r="AH17" s="25">
        <v>0</v>
      </c>
    </row>
    <row r="18" spans="2:34" s="2" customFormat="1" ht="18.75" customHeight="1" x14ac:dyDescent="0.2">
      <c r="B18" s="16" t="s">
        <v>27</v>
      </c>
      <c r="C18" s="6">
        <v>5</v>
      </c>
      <c r="D18" s="2" t="s">
        <v>87</v>
      </c>
      <c r="E18" s="6">
        <v>40</v>
      </c>
      <c r="F18" s="6">
        <v>301719</v>
      </c>
      <c r="G18" s="2" t="s">
        <v>100</v>
      </c>
      <c r="H18" s="2">
        <v>38410890</v>
      </c>
      <c r="I18" s="2" t="s">
        <v>101</v>
      </c>
      <c r="J18" s="11" t="s">
        <v>82</v>
      </c>
      <c r="K18" s="9">
        <v>45257</v>
      </c>
      <c r="L18" s="9">
        <v>45273</v>
      </c>
      <c r="M18" s="7">
        <f t="shared" si="0"/>
        <v>0.95</v>
      </c>
      <c r="N18" s="11" t="s">
        <v>180</v>
      </c>
      <c r="O18" s="11" t="s">
        <v>208</v>
      </c>
      <c r="P18" s="13">
        <v>194992.25</v>
      </c>
      <c r="Q18" s="13">
        <v>10262.75</v>
      </c>
      <c r="R18" s="13">
        <v>0</v>
      </c>
      <c r="S18" s="13">
        <v>0</v>
      </c>
      <c r="T18" s="13">
        <v>205255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f t="shared" si="12"/>
        <v>194992.25</v>
      </c>
      <c r="AA18" s="13">
        <f t="shared" si="13"/>
        <v>10262.75</v>
      </c>
      <c r="AB18" s="13">
        <f t="shared" si="14"/>
        <v>0</v>
      </c>
      <c r="AC18" s="13">
        <f t="shared" si="15"/>
        <v>0</v>
      </c>
      <c r="AD18" s="13">
        <f t="shared" si="16"/>
        <v>205255</v>
      </c>
      <c r="AE18" s="11" t="s">
        <v>116</v>
      </c>
      <c r="AG18" s="24">
        <v>0</v>
      </c>
      <c r="AH18" s="25">
        <v>0</v>
      </c>
    </row>
    <row r="19" spans="2:34" s="2" customFormat="1" ht="18.75" customHeight="1" x14ac:dyDescent="0.2">
      <c r="B19" s="16" t="s">
        <v>27</v>
      </c>
      <c r="C19" s="6">
        <v>6</v>
      </c>
      <c r="D19" s="2" t="s">
        <v>87</v>
      </c>
      <c r="E19" s="6">
        <v>40</v>
      </c>
      <c r="F19" s="6">
        <v>303621</v>
      </c>
      <c r="G19" s="2" t="s">
        <v>102</v>
      </c>
      <c r="H19" s="2">
        <v>37368576</v>
      </c>
      <c r="I19" s="2" t="s">
        <v>103</v>
      </c>
      <c r="J19" s="11" t="s">
        <v>82</v>
      </c>
      <c r="K19" s="9">
        <v>45257</v>
      </c>
      <c r="L19" s="9">
        <v>45273</v>
      </c>
      <c r="M19" s="7">
        <f t="shared" si="0"/>
        <v>0.95</v>
      </c>
      <c r="N19" s="11" t="s">
        <v>180</v>
      </c>
      <c r="O19" s="11" t="s">
        <v>208</v>
      </c>
      <c r="P19" s="13">
        <v>194992.25</v>
      </c>
      <c r="Q19" s="13">
        <v>10262.75</v>
      </c>
      <c r="R19" s="13">
        <v>0</v>
      </c>
      <c r="S19" s="13">
        <v>0</v>
      </c>
      <c r="T19" s="13">
        <v>205255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f t="shared" si="12"/>
        <v>194992.25</v>
      </c>
      <c r="AA19" s="13">
        <f t="shared" si="13"/>
        <v>10262.75</v>
      </c>
      <c r="AB19" s="13">
        <f t="shared" si="14"/>
        <v>0</v>
      </c>
      <c r="AC19" s="13">
        <f t="shared" si="15"/>
        <v>0</v>
      </c>
      <c r="AD19" s="13">
        <f t="shared" si="16"/>
        <v>205255</v>
      </c>
      <c r="AE19" s="11" t="s">
        <v>116</v>
      </c>
      <c r="AG19" s="24">
        <v>0</v>
      </c>
      <c r="AH19" s="25">
        <v>0</v>
      </c>
    </row>
    <row r="20" spans="2:34" s="2" customFormat="1" ht="18.75" customHeight="1" thickBot="1" x14ac:dyDescent="0.25">
      <c r="B20" s="16" t="s">
        <v>27</v>
      </c>
      <c r="C20" s="6">
        <v>7</v>
      </c>
      <c r="D20" s="2" t="s">
        <v>87</v>
      </c>
      <c r="E20" s="6">
        <v>40</v>
      </c>
      <c r="F20" s="6">
        <v>304819</v>
      </c>
      <c r="G20" s="2" t="s">
        <v>104</v>
      </c>
      <c r="H20" s="2">
        <v>38531204</v>
      </c>
      <c r="I20" s="2" t="s">
        <v>105</v>
      </c>
      <c r="J20" s="11" t="s">
        <v>82</v>
      </c>
      <c r="K20" s="9">
        <v>45257</v>
      </c>
      <c r="L20" s="9">
        <v>45273</v>
      </c>
      <c r="M20" s="7">
        <f t="shared" si="0"/>
        <v>0.95</v>
      </c>
      <c r="N20" s="11" t="s">
        <v>181</v>
      </c>
      <c r="O20" s="11" t="s">
        <v>208</v>
      </c>
      <c r="P20" s="13">
        <v>194992.25</v>
      </c>
      <c r="Q20" s="13">
        <v>10262.75</v>
      </c>
      <c r="R20" s="13">
        <v>0</v>
      </c>
      <c r="S20" s="13">
        <v>0</v>
      </c>
      <c r="T20" s="13">
        <v>205255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f t="shared" si="12"/>
        <v>194992.25</v>
      </c>
      <c r="AA20" s="13">
        <f t="shared" si="13"/>
        <v>10262.75</v>
      </c>
      <c r="AB20" s="13">
        <f t="shared" si="14"/>
        <v>0</v>
      </c>
      <c r="AC20" s="13">
        <f t="shared" si="15"/>
        <v>0</v>
      </c>
      <c r="AD20" s="13">
        <f t="shared" si="16"/>
        <v>205255</v>
      </c>
      <c r="AE20" s="11" t="s">
        <v>116</v>
      </c>
      <c r="AG20" s="24">
        <v>0</v>
      </c>
      <c r="AH20" s="25">
        <v>0</v>
      </c>
    </row>
    <row r="21" spans="2:34" s="5" customFormat="1" ht="40.5" customHeight="1" thickTop="1" thickBot="1" x14ac:dyDescent="0.3">
      <c r="B21" s="26" t="s">
        <v>24</v>
      </c>
      <c r="C21" s="27">
        <f>COUNT(C14:C20)</f>
        <v>7</v>
      </c>
      <c r="D21" s="28"/>
      <c r="E21" s="27"/>
      <c r="F21" s="27"/>
      <c r="G21" s="28"/>
      <c r="H21" s="28"/>
      <c r="I21" s="28"/>
      <c r="J21" s="31"/>
      <c r="K21" s="29"/>
      <c r="L21" s="29"/>
      <c r="M21" s="30"/>
      <c r="N21" s="31"/>
      <c r="O21" s="31"/>
      <c r="P21" s="32">
        <f>SUM(P14:P20)</f>
        <v>1364945.75</v>
      </c>
      <c r="Q21" s="32">
        <f t="shared" ref="Q21:AD21" si="17">SUM(Q14:Q20)</f>
        <v>71839.25</v>
      </c>
      <c r="R21" s="32">
        <f t="shared" si="17"/>
        <v>0</v>
      </c>
      <c r="S21" s="32">
        <f t="shared" si="17"/>
        <v>0</v>
      </c>
      <c r="T21" s="32">
        <f t="shared" si="17"/>
        <v>1436785</v>
      </c>
      <c r="U21" s="32">
        <f t="shared" si="17"/>
        <v>0</v>
      </c>
      <c r="V21" s="32">
        <f t="shared" si="17"/>
        <v>0</v>
      </c>
      <c r="W21" s="32">
        <f t="shared" si="17"/>
        <v>0</v>
      </c>
      <c r="X21" s="32">
        <f t="shared" si="17"/>
        <v>0</v>
      </c>
      <c r="Y21" s="32">
        <f t="shared" si="17"/>
        <v>0</v>
      </c>
      <c r="Z21" s="32">
        <f t="shared" si="17"/>
        <v>1364945.75</v>
      </c>
      <c r="AA21" s="32">
        <f t="shared" si="17"/>
        <v>71839.25</v>
      </c>
      <c r="AB21" s="32">
        <f t="shared" si="17"/>
        <v>0</v>
      </c>
      <c r="AC21" s="32">
        <f t="shared" si="17"/>
        <v>0</v>
      </c>
      <c r="AD21" s="32">
        <f t="shared" si="17"/>
        <v>1436785</v>
      </c>
      <c r="AE21" s="31"/>
      <c r="AF21" s="32"/>
      <c r="AG21" s="32">
        <f t="shared" ref="AG21:AH21" si="18">SUM(AG14:AG20)</f>
        <v>0</v>
      </c>
      <c r="AH21" s="33">
        <f t="shared" si="18"/>
        <v>0</v>
      </c>
    </row>
    <row r="22" spans="2:34" s="2" customFormat="1" ht="18.75" customHeight="1" thickTop="1" thickBot="1" x14ac:dyDescent="0.25">
      <c r="B22" s="16" t="s">
        <v>26</v>
      </c>
      <c r="C22" s="6">
        <v>0</v>
      </c>
      <c r="E22" s="6"/>
      <c r="F22" s="6"/>
      <c r="J22" s="11"/>
      <c r="K22" s="9"/>
      <c r="L22" s="9"/>
      <c r="M22" s="7"/>
      <c r="N22" s="11"/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1"/>
      <c r="AH22" s="15"/>
    </row>
    <row r="23" spans="2:34" s="5" customFormat="1" ht="40.5" customHeight="1" thickTop="1" thickBot="1" x14ac:dyDescent="0.3">
      <c r="B23" s="26" t="s">
        <v>23</v>
      </c>
      <c r="C23" s="27">
        <v>0</v>
      </c>
      <c r="D23" s="28"/>
      <c r="E23" s="27"/>
      <c r="F23" s="27"/>
      <c r="G23" s="28"/>
      <c r="H23" s="28"/>
      <c r="I23" s="28"/>
      <c r="J23" s="31"/>
      <c r="K23" s="29"/>
      <c r="L23" s="29"/>
      <c r="M23" s="30"/>
      <c r="N23" s="31"/>
      <c r="O23" s="31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32"/>
      <c r="AG23" s="32"/>
      <c r="AH23" s="33"/>
    </row>
    <row r="24" spans="2:34" s="2" customFormat="1" ht="18.75" customHeight="1" thickTop="1" x14ac:dyDescent="0.2">
      <c r="B24" s="16" t="s">
        <v>28</v>
      </c>
      <c r="C24" s="6">
        <v>1</v>
      </c>
      <c r="D24" s="2" t="s">
        <v>87</v>
      </c>
      <c r="E24" s="6">
        <v>40</v>
      </c>
      <c r="F24" s="6">
        <v>301476</v>
      </c>
      <c r="G24" s="2" t="s">
        <v>106</v>
      </c>
      <c r="H24" s="2">
        <v>38367722</v>
      </c>
      <c r="I24" s="2" t="s">
        <v>107</v>
      </c>
      <c r="J24" s="11" t="s">
        <v>82</v>
      </c>
      <c r="K24" s="9">
        <v>45258</v>
      </c>
      <c r="L24" s="9">
        <v>45273</v>
      </c>
      <c r="M24" s="7">
        <f t="shared" ref="M24:M28" si="19">Z24/(Z24+AA24+AB24)</f>
        <v>0.95</v>
      </c>
      <c r="N24" s="11" t="s">
        <v>182</v>
      </c>
      <c r="O24" s="11" t="s">
        <v>206</v>
      </c>
      <c r="P24" s="13">
        <v>194992.25</v>
      </c>
      <c r="Q24" s="13">
        <v>10262.75</v>
      </c>
      <c r="R24" s="13">
        <v>0</v>
      </c>
      <c r="S24" s="13">
        <v>0</v>
      </c>
      <c r="T24" s="13">
        <v>205255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f t="shared" ref="Z24" si="20">P24+U24</f>
        <v>194992.25</v>
      </c>
      <c r="AA24" s="13">
        <f t="shared" ref="AA24" si="21">Q24+V24</f>
        <v>10262.75</v>
      </c>
      <c r="AB24" s="13">
        <f t="shared" ref="AB24" si="22">R24+W24</f>
        <v>0</v>
      </c>
      <c r="AC24" s="13">
        <f t="shared" ref="AC24" si="23">S24+X24</f>
        <v>0</v>
      </c>
      <c r="AD24" s="13">
        <f t="shared" ref="AD24" si="24">T24+Y24</f>
        <v>205255</v>
      </c>
      <c r="AE24" s="11" t="s">
        <v>116</v>
      </c>
      <c r="AG24" s="24">
        <v>0</v>
      </c>
      <c r="AH24" s="25">
        <v>0</v>
      </c>
    </row>
    <row r="25" spans="2:34" s="2" customFormat="1" ht="18.75" customHeight="1" x14ac:dyDescent="0.2">
      <c r="B25" s="16" t="s">
        <v>28</v>
      </c>
      <c r="C25" s="6">
        <v>2</v>
      </c>
      <c r="D25" s="2" t="s">
        <v>87</v>
      </c>
      <c r="E25" s="6">
        <v>40</v>
      </c>
      <c r="F25" s="6">
        <v>303687</v>
      </c>
      <c r="G25" s="2" t="s">
        <v>108</v>
      </c>
      <c r="H25" s="2">
        <v>38475155</v>
      </c>
      <c r="I25" s="2" t="s">
        <v>109</v>
      </c>
      <c r="J25" s="11" t="s">
        <v>82</v>
      </c>
      <c r="K25" s="9">
        <v>45258</v>
      </c>
      <c r="L25" s="9">
        <v>45273</v>
      </c>
      <c r="M25" s="7">
        <f t="shared" si="19"/>
        <v>0.95</v>
      </c>
      <c r="N25" s="11" t="s">
        <v>183</v>
      </c>
      <c r="O25" s="11" t="s">
        <v>206</v>
      </c>
      <c r="P25" s="13">
        <v>194992.25</v>
      </c>
      <c r="Q25" s="13">
        <v>10262.75</v>
      </c>
      <c r="R25" s="13">
        <v>0</v>
      </c>
      <c r="S25" s="13">
        <v>0</v>
      </c>
      <c r="T25" s="13">
        <v>205255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f t="shared" ref="Z25:Z28" si="25">P25+U25</f>
        <v>194992.25</v>
      </c>
      <c r="AA25" s="13">
        <f t="shared" ref="AA25:AA28" si="26">Q25+V25</f>
        <v>10262.75</v>
      </c>
      <c r="AB25" s="13">
        <f t="shared" ref="AB25:AB28" si="27">R25+W25</f>
        <v>0</v>
      </c>
      <c r="AC25" s="13">
        <f t="shared" ref="AC25:AC28" si="28">S25+X25</f>
        <v>0</v>
      </c>
      <c r="AD25" s="13">
        <f t="shared" ref="AD25:AD28" si="29">T25+Y25</f>
        <v>205255</v>
      </c>
      <c r="AE25" s="11" t="s">
        <v>116</v>
      </c>
      <c r="AG25" s="24">
        <v>0</v>
      </c>
      <c r="AH25" s="25">
        <v>0</v>
      </c>
    </row>
    <row r="26" spans="2:34" s="2" customFormat="1" ht="18.75" customHeight="1" x14ac:dyDescent="0.2">
      <c r="B26" s="16" t="s">
        <v>28</v>
      </c>
      <c r="C26" s="6">
        <v>3</v>
      </c>
      <c r="D26" s="2" t="s">
        <v>87</v>
      </c>
      <c r="E26" s="6">
        <v>40</v>
      </c>
      <c r="F26" s="6">
        <v>304696</v>
      </c>
      <c r="G26" s="2" t="s">
        <v>110</v>
      </c>
      <c r="H26" s="2">
        <v>38995131</v>
      </c>
      <c r="I26" s="2" t="s">
        <v>111</v>
      </c>
      <c r="J26" s="11" t="s">
        <v>82</v>
      </c>
      <c r="K26" s="9">
        <v>45258</v>
      </c>
      <c r="L26" s="9">
        <v>45273</v>
      </c>
      <c r="M26" s="7">
        <f t="shared" si="19"/>
        <v>0.95</v>
      </c>
      <c r="N26" s="11" t="s">
        <v>184</v>
      </c>
      <c r="O26" s="11" t="s">
        <v>206</v>
      </c>
      <c r="P26" s="13">
        <v>194992.25</v>
      </c>
      <c r="Q26" s="13">
        <v>10262.75</v>
      </c>
      <c r="R26" s="13">
        <v>0</v>
      </c>
      <c r="S26" s="13">
        <v>0</v>
      </c>
      <c r="T26" s="13">
        <v>205255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f t="shared" si="25"/>
        <v>194992.25</v>
      </c>
      <c r="AA26" s="13">
        <f t="shared" si="26"/>
        <v>10262.75</v>
      </c>
      <c r="AB26" s="13">
        <f t="shared" si="27"/>
        <v>0</v>
      </c>
      <c r="AC26" s="13">
        <f t="shared" si="28"/>
        <v>0</v>
      </c>
      <c r="AD26" s="13">
        <f t="shared" si="29"/>
        <v>205255</v>
      </c>
      <c r="AE26" s="11" t="s">
        <v>116</v>
      </c>
      <c r="AG26" s="24">
        <v>0</v>
      </c>
      <c r="AH26" s="25">
        <v>0</v>
      </c>
    </row>
    <row r="27" spans="2:34" s="2" customFormat="1" ht="18.75" customHeight="1" x14ac:dyDescent="0.2">
      <c r="B27" s="16" t="s">
        <v>28</v>
      </c>
      <c r="C27" s="6">
        <v>4</v>
      </c>
      <c r="D27" s="2" t="s">
        <v>87</v>
      </c>
      <c r="E27" s="6">
        <v>40</v>
      </c>
      <c r="F27" s="6">
        <v>304835</v>
      </c>
      <c r="G27" s="2" t="s">
        <v>112</v>
      </c>
      <c r="H27" s="2">
        <v>38466416</v>
      </c>
      <c r="I27" s="2" t="s">
        <v>113</v>
      </c>
      <c r="J27" s="11" t="s">
        <v>82</v>
      </c>
      <c r="K27" s="9">
        <v>45258</v>
      </c>
      <c r="L27" s="9">
        <v>45273</v>
      </c>
      <c r="M27" s="7">
        <f t="shared" si="19"/>
        <v>0.95</v>
      </c>
      <c r="N27" s="11" t="s">
        <v>185</v>
      </c>
      <c r="O27" s="11" t="s">
        <v>206</v>
      </c>
      <c r="P27" s="13">
        <v>194992.25</v>
      </c>
      <c r="Q27" s="13">
        <v>10262.75</v>
      </c>
      <c r="R27" s="13">
        <v>0</v>
      </c>
      <c r="S27" s="13">
        <v>0</v>
      </c>
      <c r="T27" s="13">
        <v>205255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f t="shared" si="25"/>
        <v>194992.25</v>
      </c>
      <c r="AA27" s="13">
        <f t="shared" si="26"/>
        <v>10262.75</v>
      </c>
      <c r="AB27" s="13">
        <f t="shared" si="27"/>
        <v>0</v>
      </c>
      <c r="AC27" s="13">
        <f t="shared" si="28"/>
        <v>0</v>
      </c>
      <c r="AD27" s="13">
        <f t="shared" si="29"/>
        <v>205255</v>
      </c>
      <c r="AE27" s="11" t="s">
        <v>116</v>
      </c>
      <c r="AG27" s="24">
        <v>0</v>
      </c>
      <c r="AH27" s="25">
        <v>0</v>
      </c>
    </row>
    <row r="28" spans="2:34" s="2" customFormat="1" ht="18.75" customHeight="1" thickBot="1" x14ac:dyDescent="0.25">
      <c r="B28" s="16" t="s">
        <v>28</v>
      </c>
      <c r="C28" s="6">
        <v>5</v>
      </c>
      <c r="D28" s="2" t="s">
        <v>87</v>
      </c>
      <c r="E28" s="6">
        <v>40</v>
      </c>
      <c r="F28" s="6">
        <v>305103</v>
      </c>
      <c r="G28" s="2" t="s">
        <v>114</v>
      </c>
      <c r="H28" s="2">
        <v>47780379</v>
      </c>
      <c r="I28" s="2" t="s">
        <v>115</v>
      </c>
      <c r="J28" s="11" t="s">
        <v>82</v>
      </c>
      <c r="K28" s="9">
        <v>45258</v>
      </c>
      <c r="L28" s="9">
        <v>45273</v>
      </c>
      <c r="M28" s="7">
        <f t="shared" si="19"/>
        <v>0.95</v>
      </c>
      <c r="N28" s="11" t="s">
        <v>185</v>
      </c>
      <c r="O28" s="11" t="s">
        <v>206</v>
      </c>
      <c r="P28" s="13">
        <v>194992.25</v>
      </c>
      <c r="Q28" s="13">
        <v>10262.75</v>
      </c>
      <c r="R28" s="13">
        <v>0</v>
      </c>
      <c r="S28" s="13">
        <v>0</v>
      </c>
      <c r="T28" s="13">
        <v>205255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f t="shared" si="25"/>
        <v>194992.25</v>
      </c>
      <c r="AA28" s="13">
        <f t="shared" si="26"/>
        <v>10262.75</v>
      </c>
      <c r="AB28" s="13">
        <f t="shared" si="27"/>
        <v>0</v>
      </c>
      <c r="AC28" s="13">
        <f t="shared" si="28"/>
        <v>0</v>
      </c>
      <c r="AD28" s="13">
        <f t="shared" si="29"/>
        <v>205255</v>
      </c>
      <c r="AE28" s="11" t="s">
        <v>116</v>
      </c>
      <c r="AG28" s="24">
        <v>0</v>
      </c>
      <c r="AH28" s="25">
        <v>0</v>
      </c>
    </row>
    <row r="29" spans="2:34" s="5" customFormat="1" ht="40.5" customHeight="1" thickTop="1" thickBot="1" x14ac:dyDescent="0.3">
      <c r="B29" s="26" t="s">
        <v>21</v>
      </c>
      <c r="C29" s="27">
        <f>COUNT(C24:C28)</f>
        <v>5</v>
      </c>
      <c r="D29" s="28"/>
      <c r="E29" s="27"/>
      <c r="F29" s="27"/>
      <c r="G29" s="28"/>
      <c r="H29" s="28"/>
      <c r="I29" s="28"/>
      <c r="J29" s="31"/>
      <c r="K29" s="29"/>
      <c r="L29" s="29"/>
      <c r="M29" s="30"/>
      <c r="N29" s="31"/>
      <c r="O29" s="31"/>
      <c r="P29" s="32">
        <f>SUM(P24:P28)</f>
        <v>974961.25</v>
      </c>
      <c r="Q29" s="32">
        <f t="shared" ref="Q29:AD29" si="30">SUM(Q24:Q28)</f>
        <v>51313.75</v>
      </c>
      <c r="R29" s="32">
        <f t="shared" si="30"/>
        <v>0</v>
      </c>
      <c r="S29" s="32">
        <f t="shared" si="30"/>
        <v>0</v>
      </c>
      <c r="T29" s="32">
        <f t="shared" si="30"/>
        <v>1026275</v>
      </c>
      <c r="U29" s="32">
        <f t="shared" si="30"/>
        <v>0</v>
      </c>
      <c r="V29" s="32">
        <f t="shared" si="30"/>
        <v>0</v>
      </c>
      <c r="W29" s="32">
        <f t="shared" si="30"/>
        <v>0</v>
      </c>
      <c r="X29" s="32">
        <f t="shared" si="30"/>
        <v>0</v>
      </c>
      <c r="Y29" s="32">
        <f t="shared" si="30"/>
        <v>0</v>
      </c>
      <c r="Z29" s="32">
        <f t="shared" si="30"/>
        <v>974961.25</v>
      </c>
      <c r="AA29" s="32">
        <f t="shared" si="30"/>
        <v>51313.75</v>
      </c>
      <c r="AB29" s="32">
        <f t="shared" si="30"/>
        <v>0</v>
      </c>
      <c r="AC29" s="32">
        <f t="shared" si="30"/>
        <v>0</v>
      </c>
      <c r="AD29" s="32">
        <f t="shared" si="30"/>
        <v>1026275</v>
      </c>
      <c r="AE29" s="31"/>
      <c r="AF29" s="32"/>
      <c r="AG29" s="32">
        <f>SUM(AG24:AG28)</f>
        <v>0</v>
      </c>
      <c r="AH29" s="33">
        <f>SUM(AH24:AH28)</f>
        <v>0</v>
      </c>
    </row>
    <row r="30" spans="2:34" s="2" customFormat="1" ht="18.75" customHeight="1" thickTop="1" x14ac:dyDescent="0.2">
      <c r="B30" s="16" t="s">
        <v>29</v>
      </c>
      <c r="C30" s="6">
        <v>1</v>
      </c>
      <c r="D30" s="2" t="s">
        <v>87</v>
      </c>
      <c r="E30" s="6">
        <v>40</v>
      </c>
      <c r="F30" s="6">
        <v>302187</v>
      </c>
      <c r="G30" s="2" t="s">
        <v>117</v>
      </c>
      <c r="H30" s="2">
        <v>38573978</v>
      </c>
      <c r="I30" s="2" t="s">
        <v>118</v>
      </c>
      <c r="J30" s="11" t="s">
        <v>82</v>
      </c>
      <c r="K30" s="9">
        <v>45257</v>
      </c>
      <c r="L30" s="9">
        <v>45273</v>
      </c>
      <c r="M30" s="7">
        <f t="shared" ref="M30:M32" si="31">Z30/(Z30+AA30+AB30)</f>
        <v>0.95</v>
      </c>
      <c r="N30" s="11" t="s">
        <v>186</v>
      </c>
      <c r="O30" s="11" t="s">
        <v>203</v>
      </c>
      <c r="P30" s="13">
        <v>194992.25</v>
      </c>
      <c r="Q30" s="13">
        <v>10262.75</v>
      </c>
      <c r="R30" s="13">
        <v>0</v>
      </c>
      <c r="S30" s="13">
        <v>0</v>
      </c>
      <c r="T30" s="13">
        <v>205255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f t="shared" ref="Z30" si="32">P30+U30</f>
        <v>194992.25</v>
      </c>
      <c r="AA30" s="13">
        <f t="shared" ref="AA30" si="33">Q30+V30</f>
        <v>10262.75</v>
      </c>
      <c r="AB30" s="13">
        <f t="shared" ref="AB30" si="34">R30+W30</f>
        <v>0</v>
      </c>
      <c r="AC30" s="13">
        <f t="shared" ref="AC30" si="35">S30+X30</f>
        <v>0</v>
      </c>
      <c r="AD30" s="13">
        <f t="shared" ref="AD30" si="36">T30+Y30</f>
        <v>205255</v>
      </c>
      <c r="AE30" s="11" t="s">
        <v>116</v>
      </c>
      <c r="AG30" s="24">
        <v>0</v>
      </c>
      <c r="AH30" s="25">
        <v>0</v>
      </c>
    </row>
    <row r="31" spans="2:34" s="2" customFormat="1" ht="18.75" customHeight="1" x14ac:dyDescent="0.2">
      <c r="B31" s="16" t="s">
        <v>29</v>
      </c>
      <c r="C31" s="6">
        <v>2</v>
      </c>
      <c r="D31" s="2" t="s">
        <v>87</v>
      </c>
      <c r="E31" s="6">
        <v>40</v>
      </c>
      <c r="F31" s="6">
        <v>304864</v>
      </c>
      <c r="G31" s="2" t="s">
        <v>119</v>
      </c>
      <c r="H31" s="2">
        <v>38545188</v>
      </c>
      <c r="I31" s="2" t="s">
        <v>120</v>
      </c>
      <c r="J31" s="11" t="s">
        <v>82</v>
      </c>
      <c r="K31" s="9">
        <v>45257</v>
      </c>
      <c r="L31" s="9">
        <v>45273</v>
      </c>
      <c r="M31" s="7">
        <f t="shared" si="31"/>
        <v>0.95</v>
      </c>
      <c r="N31" s="11" t="s">
        <v>169</v>
      </c>
      <c r="O31" s="11" t="s">
        <v>203</v>
      </c>
      <c r="P31" s="13">
        <v>194992.25</v>
      </c>
      <c r="Q31" s="13">
        <v>10262.75</v>
      </c>
      <c r="R31" s="13">
        <v>0</v>
      </c>
      <c r="S31" s="13">
        <v>0</v>
      </c>
      <c r="T31" s="13">
        <v>205255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f t="shared" ref="Z31:Z32" si="37">P31+U31</f>
        <v>194992.25</v>
      </c>
      <c r="AA31" s="13">
        <f t="shared" ref="AA31:AA32" si="38">Q31+V31</f>
        <v>10262.75</v>
      </c>
      <c r="AB31" s="13">
        <f t="shared" ref="AB31:AB32" si="39">R31+W31</f>
        <v>0</v>
      </c>
      <c r="AC31" s="13">
        <f t="shared" ref="AC31:AC32" si="40">S31+X31</f>
        <v>0</v>
      </c>
      <c r="AD31" s="13">
        <f t="shared" ref="AD31:AD32" si="41">T31+Y31</f>
        <v>205255</v>
      </c>
      <c r="AE31" s="11" t="s">
        <v>116</v>
      </c>
      <c r="AG31" s="24">
        <v>0</v>
      </c>
      <c r="AH31" s="25">
        <v>0</v>
      </c>
    </row>
    <row r="32" spans="2:34" s="2" customFormat="1" ht="18.75" customHeight="1" thickBot="1" x14ac:dyDescent="0.25">
      <c r="B32" s="16" t="s">
        <v>29</v>
      </c>
      <c r="C32" s="6">
        <v>3</v>
      </c>
      <c r="D32" s="2" t="s">
        <v>87</v>
      </c>
      <c r="E32" s="6">
        <v>40</v>
      </c>
      <c r="F32" s="6">
        <v>304891</v>
      </c>
      <c r="G32" s="2" t="s">
        <v>121</v>
      </c>
      <c r="H32" s="2">
        <v>48752857</v>
      </c>
      <c r="I32" s="2" t="s">
        <v>122</v>
      </c>
      <c r="J32" s="11" t="s">
        <v>82</v>
      </c>
      <c r="K32" s="9">
        <v>45257</v>
      </c>
      <c r="L32" s="9">
        <v>45273</v>
      </c>
      <c r="M32" s="7">
        <f t="shared" si="31"/>
        <v>0.95</v>
      </c>
      <c r="N32" s="11" t="s">
        <v>187</v>
      </c>
      <c r="O32" s="11" t="s">
        <v>203</v>
      </c>
      <c r="P32" s="13">
        <v>194992.25</v>
      </c>
      <c r="Q32" s="13">
        <v>10262.75</v>
      </c>
      <c r="R32" s="13">
        <v>0</v>
      </c>
      <c r="S32" s="13">
        <v>0</v>
      </c>
      <c r="T32" s="13">
        <v>205255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f t="shared" si="37"/>
        <v>194992.25</v>
      </c>
      <c r="AA32" s="13">
        <f t="shared" si="38"/>
        <v>10262.75</v>
      </c>
      <c r="AB32" s="13">
        <f t="shared" si="39"/>
        <v>0</v>
      </c>
      <c r="AC32" s="13">
        <f t="shared" si="40"/>
        <v>0</v>
      </c>
      <c r="AD32" s="13">
        <f t="shared" si="41"/>
        <v>205255</v>
      </c>
      <c r="AE32" s="11" t="s">
        <v>116</v>
      </c>
      <c r="AG32" s="24">
        <v>0</v>
      </c>
      <c r="AH32" s="25">
        <v>0</v>
      </c>
    </row>
    <row r="33" spans="2:34" s="5" customFormat="1" ht="40.5" customHeight="1" thickTop="1" thickBot="1" x14ac:dyDescent="0.3">
      <c r="B33" s="26" t="s">
        <v>20</v>
      </c>
      <c r="C33" s="27">
        <f>COUNT(C30:C32)</f>
        <v>3</v>
      </c>
      <c r="D33" s="28"/>
      <c r="E33" s="27"/>
      <c r="F33" s="27"/>
      <c r="G33" s="28"/>
      <c r="H33" s="28"/>
      <c r="I33" s="28"/>
      <c r="J33" s="31"/>
      <c r="K33" s="29"/>
      <c r="L33" s="29"/>
      <c r="M33" s="30"/>
      <c r="N33" s="31"/>
      <c r="O33" s="31"/>
      <c r="P33" s="32">
        <f>SUM(P30:P32)</f>
        <v>584976.75</v>
      </c>
      <c r="Q33" s="32">
        <f t="shared" ref="Q33:AD33" si="42">SUM(Q30:Q32)</f>
        <v>30788.25</v>
      </c>
      <c r="R33" s="32">
        <f t="shared" si="42"/>
        <v>0</v>
      </c>
      <c r="S33" s="32">
        <f t="shared" si="42"/>
        <v>0</v>
      </c>
      <c r="T33" s="32">
        <f t="shared" si="42"/>
        <v>615765</v>
      </c>
      <c r="U33" s="32">
        <f t="shared" si="42"/>
        <v>0</v>
      </c>
      <c r="V33" s="32">
        <f t="shared" si="42"/>
        <v>0</v>
      </c>
      <c r="W33" s="32">
        <f t="shared" si="42"/>
        <v>0</v>
      </c>
      <c r="X33" s="32">
        <f t="shared" si="42"/>
        <v>0</v>
      </c>
      <c r="Y33" s="32">
        <f t="shared" si="42"/>
        <v>0</v>
      </c>
      <c r="Z33" s="32">
        <f t="shared" si="42"/>
        <v>584976.75</v>
      </c>
      <c r="AA33" s="32">
        <f t="shared" si="42"/>
        <v>30788.25</v>
      </c>
      <c r="AB33" s="32">
        <f t="shared" si="42"/>
        <v>0</v>
      </c>
      <c r="AC33" s="32">
        <f t="shared" si="42"/>
        <v>0</v>
      </c>
      <c r="AD33" s="32">
        <f t="shared" si="42"/>
        <v>615765</v>
      </c>
      <c r="AE33" s="31"/>
      <c r="AF33" s="32"/>
      <c r="AG33" s="32">
        <f t="shared" ref="AG33" si="43">SUM(AG30:AG32)</f>
        <v>0</v>
      </c>
      <c r="AH33" s="33">
        <f t="shared" ref="AH33" si="44">SUM(AH30:AH32)</f>
        <v>0</v>
      </c>
    </row>
    <row r="34" spans="2:34" s="2" customFormat="1" ht="18.75" customHeight="1" thickTop="1" x14ac:dyDescent="0.2">
      <c r="B34" s="16" t="s">
        <v>30</v>
      </c>
      <c r="C34" s="6">
        <v>1</v>
      </c>
      <c r="D34" s="2" t="s">
        <v>87</v>
      </c>
      <c r="E34" s="6">
        <v>40</v>
      </c>
      <c r="F34" s="6">
        <v>305031</v>
      </c>
      <c r="G34" s="2" t="s">
        <v>123</v>
      </c>
      <c r="H34" s="2">
        <v>38393381</v>
      </c>
      <c r="I34" s="2" t="s">
        <v>124</v>
      </c>
      <c r="J34" s="11" t="s">
        <v>82</v>
      </c>
      <c r="K34" s="9">
        <v>45257</v>
      </c>
      <c r="L34" s="9">
        <v>45273</v>
      </c>
      <c r="M34" s="7">
        <f t="shared" ref="M34:M58" si="45">Z34/(Z34+AA34+AB34)</f>
        <v>0.95</v>
      </c>
      <c r="N34" s="11" t="s">
        <v>188</v>
      </c>
      <c r="O34" s="11" t="s">
        <v>202</v>
      </c>
      <c r="P34" s="13">
        <v>194992.25</v>
      </c>
      <c r="Q34" s="13">
        <v>10262.75</v>
      </c>
      <c r="R34" s="13">
        <v>0</v>
      </c>
      <c r="S34" s="13">
        <v>0</v>
      </c>
      <c r="T34" s="13">
        <v>205255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f t="shared" ref="Z34" si="46">P34+U34</f>
        <v>194992.25</v>
      </c>
      <c r="AA34" s="13">
        <f t="shared" ref="AA34" si="47">Q34+V34</f>
        <v>10262.75</v>
      </c>
      <c r="AB34" s="13">
        <f t="shared" ref="AB34" si="48">R34+W34</f>
        <v>0</v>
      </c>
      <c r="AC34" s="13">
        <f t="shared" ref="AC34" si="49">S34+X34</f>
        <v>0</v>
      </c>
      <c r="AD34" s="13">
        <f t="shared" ref="AD34" si="50">T34+Y34</f>
        <v>205255</v>
      </c>
      <c r="AE34" s="11" t="s">
        <v>116</v>
      </c>
      <c r="AG34" s="24">
        <v>0</v>
      </c>
      <c r="AH34" s="25">
        <v>0</v>
      </c>
    </row>
    <row r="35" spans="2:34" s="2" customFormat="1" ht="18.75" customHeight="1" x14ac:dyDescent="0.2">
      <c r="B35" s="16" t="s">
        <v>30</v>
      </c>
      <c r="C35" s="6">
        <v>2</v>
      </c>
      <c r="D35" s="2" t="s">
        <v>87</v>
      </c>
      <c r="E35" s="6">
        <v>40</v>
      </c>
      <c r="F35" s="6">
        <v>304907</v>
      </c>
      <c r="G35" s="2" t="s">
        <v>125</v>
      </c>
      <c r="H35" s="2">
        <v>38460898</v>
      </c>
      <c r="I35" s="2" t="s">
        <v>126</v>
      </c>
      <c r="J35" s="11" t="s">
        <v>82</v>
      </c>
      <c r="K35" s="9">
        <v>45257</v>
      </c>
      <c r="L35" s="9">
        <v>45273</v>
      </c>
      <c r="M35" s="7">
        <f t="shared" si="45"/>
        <v>0.95</v>
      </c>
      <c r="N35" s="11" t="s">
        <v>189</v>
      </c>
      <c r="O35" s="11" t="s">
        <v>202</v>
      </c>
      <c r="P35" s="13">
        <v>194992.25</v>
      </c>
      <c r="Q35" s="13">
        <v>10262.75</v>
      </c>
      <c r="R35" s="13">
        <v>0</v>
      </c>
      <c r="S35" s="13">
        <v>0</v>
      </c>
      <c r="T35" s="13">
        <v>205255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f t="shared" ref="Z35:Z37" si="51">P35+U35</f>
        <v>194992.25</v>
      </c>
      <c r="AA35" s="13">
        <f t="shared" ref="AA35:AA37" si="52">Q35+V35</f>
        <v>10262.75</v>
      </c>
      <c r="AB35" s="13">
        <f t="shared" ref="AB35:AB37" si="53">R35+W35</f>
        <v>0</v>
      </c>
      <c r="AC35" s="13">
        <f t="shared" ref="AC35:AC37" si="54">S35+X35</f>
        <v>0</v>
      </c>
      <c r="AD35" s="13">
        <f t="shared" ref="AD35:AD37" si="55">T35+Y35</f>
        <v>205255</v>
      </c>
      <c r="AE35" s="11" t="s">
        <v>116</v>
      </c>
      <c r="AG35" s="24">
        <v>0</v>
      </c>
      <c r="AH35" s="25">
        <v>0</v>
      </c>
    </row>
    <row r="36" spans="2:34" s="2" customFormat="1" ht="18.75" customHeight="1" x14ac:dyDescent="0.2">
      <c r="B36" s="16" t="s">
        <v>30</v>
      </c>
      <c r="C36" s="6">
        <v>3</v>
      </c>
      <c r="D36" s="2" t="s">
        <v>87</v>
      </c>
      <c r="E36" s="6">
        <v>40</v>
      </c>
      <c r="F36" s="6">
        <v>305014</v>
      </c>
      <c r="G36" s="2" t="s">
        <v>127</v>
      </c>
      <c r="H36" s="2">
        <v>38465976</v>
      </c>
      <c r="I36" s="2" t="s">
        <v>128</v>
      </c>
      <c r="J36" s="11" t="s">
        <v>82</v>
      </c>
      <c r="K36" s="9">
        <v>45257</v>
      </c>
      <c r="L36" s="9">
        <v>45273</v>
      </c>
      <c r="M36" s="7">
        <f t="shared" si="45"/>
        <v>0.95</v>
      </c>
      <c r="N36" s="11" t="s">
        <v>190</v>
      </c>
      <c r="O36" s="11" t="s">
        <v>202</v>
      </c>
      <c r="P36" s="13">
        <v>194992.25</v>
      </c>
      <c r="Q36" s="13">
        <v>10262.75</v>
      </c>
      <c r="R36" s="13">
        <v>0</v>
      </c>
      <c r="S36" s="13">
        <v>0</v>
      </c>
      <c r="T36" s="13">
        <v>205255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f t="shared" si="51"/>
        <v>194992.25</v>
      </c>
      <c r="AA36" s="13">
        <f t="shared" si="52"/>
        <v>10262.75</v>
      </c>
      <c r="AB36" s="13">
        <f t="shared" si="53"/>
        <v>0</v>
      </c>
      <c r="AC36" s="13">
        <f t="shared" si="54"/>
        <v>0</v>
      </c>
      <c r="AD36" s="13">
        <f t="shared" si="55"/>
        <v>205255</v>
      </c>
      <c r="AE36" s="11" t="s">
        <v>116</v>
      </c>
      <c r="AG36" s="24">
        <v>0</v>
      </c>
      <c r="AH36" s="25">
        <v>0</v>
      </c>
    </row>
    <row r="37" spans="2:34" s="2" customFormat="1" ht="18.75" customHeight="1" thickBot="1" x14ac:dyDescent="0.25">
      <c r="B37" s="16" t="s">
        <v>30</v>
      </c>
      <c r="C37" s="6">
        <v>4</v>
      </c>
      <c r="D37" s="2" t="s">
        <v>87</v>
      </c>
      <c r="E37" s="6">
        <v>40</v>
      </c>
      <c r="F37" s="6">
        <v>304998</v>
      </c>
      <c r="G37" s="2" t="s">
        <v>129</v>
      </c>
      <c r="H37" s="2">
        <v>36778489</v>
      </c>
      <c r="I37" s="2" t="s">
        <v>130</v>
      </c>
      <c r="J37" s="11" t="s">
        <v>82</v>
      </c>
      <c r="K37" s="9">
        <v>45257</v>
      </c>
      <c r="L37" s="9">
        <v>45273</v>
      </c>
      <c r="M37" s="7">
        <f t="shared" si="45"/>
        <v>0.95</v>
      </c>
      <c r="N37" s="11" t="s">
        <v>190</v>
      </c>
      <c r="O37" s="11" t="s">
        <v>202</v>
      </c>
      <c r="P37" s="13">
        <v>194992.25</v>
      </c>
      <c r="Q37" s="13">
        <v>10262.75</v>
      </c>
      <c r="R37" s="13">
        <v>0</v>
      </c>
      <c r="S37" s="13">
        <v>0</v>
      </c>
      <c r="T37" s="13">
        <v>205255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f t="shared" si="51"/>
        <v>194992.25</v>
      </c>
      <c r="AA37" s="13">
        <f t="shared" si="52"/>
        <v>10262.75</v>
      </c>
      <c r="AB37" s="13">
        <f t="shared" si="53"/>
        <v>0</v>
      </c>
      <c r="AC37" s="13">
        <f t="shared" si="54"/>
        <v>0</v>
      </c>
      <c r="AD37" s="13">
        <f t="shared" si="55"/>
        <v>205255</v>
      </c>
      <c r="AE37" s="11" t="s">
        <v>116</v>
      </c>
      <c r="AG37" s="24">
        <v>0</v>
      </c>
      <c r="AH37" s="25">
        <v>0</v>
      </c>
    </row>
    <row r="38" spans="2:34" s="5" customFormat="1" ht="40.5" customHeight="1" thickTop="1" thickBot="1" x14ac:dyDescent="0.3">
      <c r="B38" s="26" t="s">
        <v>18</v>
      </c>
      <c r="C38" s="27">
        <f>COUNT(C34:C37)</f>
        <v>4</v>
      </c>
      <c r="D38" s="28"/>
      <c r="E38" s="27"/>
      <c r="F38" s="27"/>
      <c r="G38" s="28"/>
      <c r="H38" s="28"/>
      <c r="I38" s="28"/>
      <c r="J38" s="31"/>
      <c r="K38" s="29"/>
      <c r="L38" s="29"/>
      <c r="M38" s="30"/>
      <c r="N38" s="31"/>
      <c r="O38" s="31"/>
      <c r="P38" s="32">
        <f>SUM(P34:P37)</f>
        <v>779969</v>
      </c>
      <c r="Q38" s="32">
        <f t="shared" ref="Q38:AD38" si="56">SUM(Q34:Q37)</f>
        <v>41051</v>
      </c>
      <c r="R38" s="32">
        <f t="shared" si="56"/>
        <v>0</v>
      </c>
      <c r="S38" s="32">
        <f t="shared" si="56"/>
        <v>0</v>
      </c>
      <c r="T38" s="32">
        <f t="shared" si="56"/>
        <v>821020</v>
      </c>
      <c r="U38" s="32">
        <f t="shared" si="56"/>
        <v>0</v>
      </c>
      <c r="V38" s="32">
        <f t="shared" si="56"/>
        <v>0</v>
      </c>
      <c r="W38" s="32">
        <f t="shared" si="56"/>
        <v>0</v>
      </c>
      <c r="X38" s="32">
        <f t="shared" si="56"/>
        <v>0</v>
      </c>
      <c r="Y38" s="32">
        <f t="shared" si="56"/>
        <v>0</v>
      </c>
      <c r="Z38" s="32">
        <f t="shared" si="56"/>
        <v>779969</v>
      </c>
      <c r="AA38" s="32">
        <f t="shared" si="56"/>
        <v>41051</v>
      </c>
      <c r="AB38" s="32">
        <f t="shared" si="56"/>
        <v>0</v>
      </c>
      <c r="AC38" s="32">
        <f t="shared" si="56"/>
        <v>0</v>
      </c>
      <c r="AD38" s="32">
        <f t="shared" si="56"/>
        <v>821020</v>
      </c>
      <c r="AE38" s="31"/>
      <c r="AF38" s="32"/>
      <c r="AG38" s="32">
        <f t="shared" ref="AG38" si="57">SUM(AG34:AG37)</f>
        <v>0</v>
      </c>
      <c r="AH38" s="33">
        <f t="shared" ref="AH38" si="58">SUM(AH34:AH37)</f>
        <v>0</v>
      </c>
    </row>
    <row r="39" spans="2:34" s="2" customFormat="1" ht="18.75" customHeight="1" thickTop="1" x14ac:dyDescent="0.2">
      <c r="B39" s="16" t="s">
        <v>32</v>
      </c>
      <c r="C39" s="6">
        <v>1</v>
      </c>
      <c r="D39" s="2" t="s">
        <v>87</v>
      </c>
      <c r="E39" s="6">
        <v>40</v>
      </c>
      <c r="F39" s="6">
        <v>304687</v>
      </c>
      <c r="G39" s="2" t="s">
        <v>131</v>
      </c>
      <c r="H39" s="2">
        <v>48578344</v>
      </c>
      <c r="I39" s="2" t="s">
        <v>132</v>
      </c>
      <c r="J39" s="11" t="s">
        <v>82</v>
      </c>
      <c r="K39" s="9">
        <v>45254</v>
      </c>
      <c r="L39" s="9">
        <v>45273</v>
      </c>
      <c r="M39" s="7">
        <f t="shared" si="45"/>
        <v>0.95</v>
      </c>
      <c r="N39" s="11" t="s">
        <v>191</v>
      </c>
      <c r="O39" s="11" t="s">
        <v>209</v>
      </c>
      <c r="P39" s="13">
        <v>194992.25</v>
      </c>
      <c r="Q39" s="13">
        <v>10262.75</v>
      </c>
      <c r="R39" s="13">
        <v>0</v>
      </c>
      <c r="S39" s="13">
        <v>0</v>
      </c>
      <c r="T39" s="13">
        <v>205255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f t="shared" ref="Z39" si="59">P39+U39</f>
        <v>194992.25</v>
      </c>
      <c r="AA39" s="13">
        <f t="shared" ref="AA39" si="60">Q39+V39</f>
        <v>10262.75</v>
      </c>
      <c r="AB39" s="13">
        <f t="shared" ref="AB39" si="61">R39+W39</f>
        <v>0</v>
      </c>
      <c r="AC39" s="13">
        <f t="shared" ref="AC39" si="62">S39+X39</f>
        <v>0</v>
      </c>
      <c r="AD39" s="13">
        <f t="shared" ref="AD39" si="63">T39+Y39</f>
        <v>205255</v>
      </c>
      <c r="AE39" s="11" t="s">
        <v>116</v>
      </c>
      <c r="AG39" s="24">
        <v>0</v>
      </c>
      <c r="AH39" s="25">
        <v>0</v>
      </c>
    </row>
    <row r="40" spans="2:34" s="2" customFormat="1" ht="18.75" customHeight="1" x14ac:dyDescent="0.2">
      <c r="B40" s="16" t="s">
        <v>32</v>
      </c>
      <c r="C40" s="6">
        <v>2</v>
      </c>
      <c r="D40" s="2" t="s">
        <v>87</v>
      </c>
      <c r="E40" s="6">
        <v>40</v>
      </c>
      <c r="F40" s="6">
        <v>304764</v>
      </c>
      <c r="G40" s="2" t="s">
        <v>133</v>
      </c>
      <c r="H40" s="2">
        <v>38531697</v>
      </c>
      <c r="I40" s="2" t="s">
        <v>134</v>
      </c>
      <c r="J40" s="11" t="s">
        <v>82</v>
      </c>
      <c r="K40" s="9">
        <v>45254</v>
      </c>
      <c r="L40" s="9">
        <v>45273</v>
      </c>
      <c r="M40" s="7">
        <f t="shared" si="45"/>
        <v>0.95</v>
      </c>
      <c r="N40" s="11" t="s">
        <v>192</v>
      </c>
      <c r="O40" s="11" t="s">
        <v>209</v>
      </c>
      <c r="P40" s="13">
        <v>194992.25</v>
      </c>
      <c r="Q40" s="13">
        <v>10262.75</v>
      </c>
      <c r="R40" s="13">
        <v>0</v>
      </c>
      <c r="S40" s="13">
        <v>0</v>
      </c>
      <c r="T40" s="13">
        <v>205255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f t="shared" ref="Z40:Z46" si="64">P40+U40</f>
        <v>194992.25</v>
      </c>
      <c r="AA40" s="13">
        <f t="shared" ref="AA40:AA46" si="65">Q40+V40</f>
        <v>10262.75</v>
      </c>
      <c r="AB40" s="13">
        <f t="shared" ref="AB40:AB46" si="66">R40+W40</f>
        <v>0</v>
      </c>
      <c r="AC40" s="13">
        <f t="shared" ref="AC40:AC46" si="67">S40+X40</f>
        <v>0</v>
      </c>
      <c r="AD40" s="13">
        <f t="shared" ref="AD40:AD46" si="68">T40+Y40</f>
        <v>205255</v>
      </c>
      <c r="AE40" s="11" t="s">
        <v>116</v>
      </c>
      <c r="AG40" s="24">
        <v>0</v>
      </c>
      <c r="AH40" s="25">
        <v>0</v>
      </c>
    </row>
    <row r="41" spans="2:34" s="2" customFormat="1" ht="18.75" customHeight="1" x14ac:dyDescent="0.2">
      <c r="B41" s="16" t="s">
        <v>32</v>
      </c>
      <c r="C41" s="6">
        <v>3</v>
      </c>
      <c r="D41" s="2" t="s">
        <v>87</v>
      </c>
      <c r="E41" s="6">
        <v>40</v>
      </c>
      <c r="F41" s="6">
        <v>304793</v>
      </c>
      <c r="G41" s="2" t="s">
        <v>135</v>
      </c>
      <c r="H41" s="2">
        <v>38507818</v>
      </c>
      <c r="I41" s="2" t="s">
        <v>136</v>
      </c>
      <c r="J41" s="11" t="s">
        <v>82</v>
      </c>
      <c r="K41" s="9">
        <v>45254</v>
      </c>
      <c r="L41" s="9">
        <v>45273</v>
      </c>
      <c r="M41" s="7">
        <f t="shared" si="45"/>
        <v>0.95</v>
      </c>
      <c r="N41" s="11" t="s">
        <v>193</v>
      </c>
      <c r="O41" s="11" t="s">
        <v>209</v>
      </c>
      <c r="P41" s="13">
        <v>194992.25</v>
      </c>
      <c r="Q41" s="13">
        <v>10262.75</v>
      </c>
      <c r="R41" s="13">
        <v>0</v>
      </c>
      <c r="S41" s="13">
        <v>0</v>
      </c>
      <c r="T41" s="13">
        <v>205255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f t="shared" si="64"/>
        <v>194992.25</v>
      </c>
      <c r="AA41" s="13">
        <f t="shared" si="65"/>
        <v>10262.75</v>
      </c>
      <c r="AB41" s="13">
        <f t="shared" si="66"/>
        <v>0</v>
      </c>
      <c r="AC41" s="13">
        <f t="shared" si="67"/>
        <v>0</v>
      </c>
      <c r="AD41" s="13">
        <f t="shared" si="68"/>
        <v>205255</v>
      </c>
      <c r="AE41" s="11" t="s">
        <v>116</v>
      </c>
      <c r="AG41" s="24">
        <v>0</v>
      </c>
      <c r="AH41" s="25">
        <v>0</v>
      </c>
    </row>
    <row r="42" spans="2:34" s="2" customFormat="1" ht="18.75" customHeight="1" x14ac:dyDescent="0.2">
      <c r="B42" s="16" t="s">
        <v>32</v>
      </c>
      <c r="C42" s="6">
        <v>4</v>
      </c>
      <c r="D42" s="2" t="s">
        <v>87</v>
      </c>
      <c r="E42" s="6">
        <v>40</v>
      </c>
      <c r="F42" s="6">
        <v>304839</v>
      </c>
      <c r="G42" s="2" t="s">
        <v>137</v>
      </c>
      <c r="H42" s="2">
        <v>38404456</v>
      </c>
      <c r="I42" s="2" t="s">
        <v>138</v>
      </c>
      <c r="J42" s="11" t="s">
        <v>82</v>
      </c>
      <c r="K42" s="9">
        <v>45254</v>
      </c>
      <c r="L42" s="9">
        <v>45273</v>
      </c>
      <c r="M42" s="7">
        <f t="shared" si="45"/>
        <v>0.95</v>
      </c>
      <c r="N42" s="11" t="s">
        <v>194</v>
      </c>
      <c r="O42" s="11" t="s">
        <v>209</v>
      </c>
      <c r="P42" s="13">
        <v>194992.25</v>
      </c>
      <c r="Q42" s="13">
        <v>10262.75</v>
      </c>
      <c r="R42" s="13">
        <v>0</v>
      </c>
      <c r="S42" s="13">
        <v>0</v>
      </c>
      <c r="T42" s="13">
        <v>205255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f t="shared" si="64"/>
        <v>194992.25</v>
      </c>
      <c r="AA42" s="13">
        <f t="shared" si="65"/>
        <v>10262.75</v>
      </c>
      <c r="AB42" s="13">
        <f t="shared" si="66"/>
        <v>0</v>
      </c>
      <c r="AC42" s="13">
        <f t="shared" si="67"/>
        <v>0</v>
      </c>
      <c r="AD42" s="13">
        <f t="shared" si="68"/>
        <v>205255</v>
      </c>
      <c r="AE42" s="11" t="s">
        <v>116</v>
      </c>
      <c r="AG42" s="24">
        <v>0</v>
      </c>
      <c r="AH42" s="25">
        <v>0</v>
      </c>
    </row>
    <row r="43" spans="2:34" s="2" customFormat="1" ht="18.75" customHeight="1" x14ac:dyDescent="0.2">
      <c r="B43" s="16" t="s">
        <v>32</v>
      </c>
      <c r="C43" s="6">
        <v>5</v>
      </c>
      <c r="D43" s="2" t="s">
        <v>87</v>
      </c>
      <c r="E43" s="6">
        <v>40</v>
      </c>
      <c r="F43" s="6">
        <v>304919</v>
      </c>
      <c r="G43" s="2" t="s">
        <v>139</v>
      </c>
      <c r="H43" s="2">
        <v>38507273</v>
      </c>
      <c r="I43" s="2" t="s">
        <v>140</v>
      </c>
      <c r="J43" s="11" t="s">
        <v>82</v>
      </c>
      <c r="K43" s="9">
        <v>45254</v>
      </c>
      <c r="L43" s="9">
        <v>45273</v>
      </c>
      <c r="M43" s="7">
        <f t="shared" si="45"/>
        <v>0.95</v>
      </c>
      <c r="N43" s="11" t="s">
        <v>195</v>
      </c>
      <c r="O43" s="11" t="s">
        <v>209</v>
      </c>
      <c r="P43" s="13">
        <v>194992.25</v>
      </c>
      <c r="Q43" s="13">
        <v>10262.75</v>
      </c>
      <c r="R43" s="13">
        <v>0</v>
      </c>
      <c r="S43" s="13">
        <v>0</v>
      </c>
      <c r="T43" s="13">
        <v>205255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f t="shared" si="64"/>
        <v>194992.25</v>
      </c>
      <c r="AA43" s="13">
        <f t="shared" si="65"/>
        <v>10262.75</v>
      </c>
      <c r="AB43" s="13">
        <f t="shared" si="66"/>
        <v>0</v>
      </c>
      <c r="AC43" s="13">
        <f t="shared" si="67"/>
        <v>0</v>
      </c>
      <c r="AD43" s="13">
        <f t="shared" si="68"/>
        <v>205255</v>
      </c>
      <c r="AE43" s="11" t="s">
        <v>116</v>
      </c>
      <c r="AG43" s="24">
        <v>0</v>
      </c>
      <c r="AH43" s="25">
        <v>0</v>
      </c>
    </row>
    <row r="44" spans="2:34" s="2" customFormat="1" ht="18.75" customHeight="1" x14ac:dyDescent="0.2">
      <c r="B44" s="16" t="s">
        <v>32</v>
      </c>
      <c r="C44" s="6">
        <v>6</v>
      </c>
      <c r="D44" s="2" t="s">
        <v>87</v>
      </c>
      <c r="E44" s="6">
        <v>40</v>
      </c>
      <c r="F44" s="6">
        <v>304967</v>
      </c>
      <c r="G44" s="2" t="s">
        <v>141</v>
      </c>
      <c r="H44" s="2">
        <v>48767203</v>
      </c>
      <c r="I44" s="2" t="s">
        <v>142</v>
      </c>
      <c r="J44" s="11" t="s">
        <v>82</v>
      </c>
      <c r="K44" s="9">
        <v>45254</v>
      </c>
      <c r="L44" s="9">
        <v>45273</v>
      </c>
      <c r="M44" s="7">
        <f t="shared" si="45"/>
        <v>0.95</v>
      </c>
      <c r="N44" s="11" t="s">
        <v>192</v>
      </c>
      <c r="O44" s="11" t="s">
        <v>209</v>
      </c>
      <c r="P44" s="13">
        <v>194992.25</v>
      </c>
      <c r="Q44" s="13">
        <v>10262.75</v>
      </c>
      <c r="R44" s="13">
        <v>0</v>
      </c>
      <c r="S44" s="13">
        <v>0</v>
      </c>
      <c r="T44" s="13">
        <v>205255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f t="shared" si="64"/>
        <v>194992.25</v>
      </c>
      <c r="AA44" s="13">
        <f t="shared" si="65"/>
        <v>10262.75</v>
      </c>
      <c r="AB44" s="13">
        <f t="shared" si="66"/>
        <v>0</v>
      </c>
      <c r="AC44" s="13">
        <f t="shared" si="67"/>
        <v>0</v>
      </c>
      <c r="AD44" s="13">
        <f t="shared" si="68"/>
        <v>205255</v>
      </c>
      <c r="AE44" s="11" t="s">
        <v>116</v>
      </c>
      <c r="AG44" s="24">
        <v>0</v>
      </c>
      <c r="AH44" s="25">
        <v>0</v>
      </c>
    </row>
    <row r="45" spans="2:34" s="2" customFormat="1" ht="18.75" customHeight="1" x14ac:dyDescent="0.2">
      <c r="B45" s="16" t="s">
        <v>32</v>
      </c>
      <c r="C45" s="6">
        <v>7</v>
      </c>
      <c r="D45" s="2" t="s">
        <v>87</v>
      </c>
      <c r="E45" s="6">
        <v>40</v>
      </c>
      <c r="F45" s="6">
        <v>305045</v>
      </c>
      <c r="G45" s="2" t="s">
        <v>143</v>
      </c>
      <c r="H45" s="2">
        <v>38405168</v>
      </c>
      <c r="I45" s="2" t="s">
        <v>144</v>
      </c>
      <c r="J45" s="11" t="s">
        <v>82</v>
      </c>
      <c r="K45" s="9">
        <v>45254</v>
      </c>
      <c r="L45" s="9">
        <v>45273</v>
      </c>
      <c r="M45" s="7">
        <f t="shared" si="45"/>
        <v>0.95</v>
      </c>
      <c r="N45" s="11" t="s">
        <v>196</v>
      </c>
      <c r="O45" s="11" t="s">
        <v>209</v>
      </c>
      <c r="P45" s="13">
        <v>194992.25</v>
      </c>
      <c r="Q45" s="13">
        <v>10262.75</v>
      </c>
      <c r="R45" s="13">
        <v>0</v>
      </c>
      <c r="S45" s="13">
        <v>0</v>
      </c>
      <c r="T45" s="13">
        <v>205255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f t="shared" si="64"/>
        <v>194992.25</v>
      </c>
      <c r="AA45" s="13">
        <f t="shared" si="65"/>
        <v>10262.75</v>
      </c>
      <c r="AB45" s="13">
        <f t="shared" si="66"/>
        <v>0</v>
      </c>
      <c r="AC45" s="13">
        <f t="shared" si="67"/>
        <v>0</v>
      </c>
      <c r="AD45" s="13">
        <f t="shared" si="68"/>
        <v>205255</v>
      </c>
      <c r="AE45" s="11" t="s">
        <v>116</v>
      </c>
      <c r="AG45" s="24">
        <v>0</v>
      </c>
      <c r="AH45" s="25">
        <v>0</v>
      </c>
    </row>
    <row r="46" spans="2:34" s="2" customFormat="1" ht="18.75" customHeight="1" thickBot="1" x14ac:dyDescent="0.25">
      <c r="B46" s="16" t="s">
        <v>32</v>
      </c>
      <c r="C46" s="6">
        <v>8</v>
      </c>
      <c r="D46" s="2" t="s">
        <v>87</v>
      </c>
      <c r="E46" s="6">
        <v>40</v>
      </c>
      <c r="F46" s="6">
        <v>305046</v>
      </c>
      <c r="G46" s="2" t="s">
        <v>145</v>
      </c>
      <c r="H46" s="2">
        <v>38401190</v>
      </c>
      <c r="I46" s="2" t="s">
        <v>146</v>
      </c>
      <c r="J46" s="11" t="s">
        <v>82</v>
      </c>
      <c r="K46" s="9">
        <v>45254</v>
      </c>
      <c r="L46" s="9">
        <v>45273</v>
      </c>
      <c r="M46" s="7">
        <f t="shared" si="45"/>
        <v>0.95</v>
      </c>
      <c r="N46" s="11" t="s">
        <v>195</v>
      </c>
      <c r="O46" s="11" t="s">
        <v>209</v>
      </c>
      <c r="P46" s="13">
        <v>194992.25</v>
      </c>
      <c r="Q46" s="13">
        <v>10262.75</v>
      </c>
      <c r="R46" s="13">
        <v>0</v>
      </c>
      <c r="S46" s="13">
        <v>0</v>
      </c>
      <c r="T46" s="13">
        <v>205255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f t="shared" si="64"/>
        <v>194992.25</v>
      </c>
      <c r="AA46" s="13">
        <f t="shared" si="65"/>
        <v>10262.75</v>
      </c>
      <c r="AB46" s="13">
        <f t="shared" si="66"/>
        <v>0</v>
      </c>
      <c r="AC46" s="13">
        <f t="shared" si="67"/>
        <v>0</v>
      </c>
      <c r="AD46" s="13">
        <f t="shared" si="68"/>
        <v>205255</v>
      </c>
      <c r="AE46" s="11" t="s">
        <v>116</v>
      </c>
      <c r="AG46" s="24">
        <v>0</v>
      </c>
      <c r="AH46" s="25">
        <v>0</v>
      </c>
    </row>
    <row r="47" spans="2:34" s="5" customFormat="1" ht="40.5" customHeight="1" thickTop="1" thickBot="1" x14ac:dyDescent="0.3">
      <c r="B47" s="26" t="s">
        <v>41</v>
      </c>
      <c r="C47" s="27">
        <f>COUNT(C39:C46)</f>
        <v>8</v>
      </c>
      <c r="D47" s="28"/>
      <c r="E47" s="27"/>
      <c r="F47" s="27"/>
      <c r="G47" s="28"/>
      <c r="H47" s="28"/>
      <c r="I47" s="28"/>
      <c r="J47" s="31"/>
      <c r="K47" s="29"/>
      <c r="L47" s="29"/>
      <c r="M47" s="30"/>
      <c r="N47" s="31"/>
      <c r="O47" s="31"/>
      <c r="P47" s="32">
        <f>SUM(P39:P46)</f>
        <v>1559938</v>
      </c>
      <c r="Q47" s="32">
        <f t="shared" ref="Q47:AD47" si="69">SUM(Q39:Q46)</f>
        <v>82102</v>
      </c>
      <c r="R47" s="32">
        <f t="shared" si="69"/>
        <v>0</v>
      </c>
      <c r="S47" s="32">
        <f t="shared" si="69"/>
        <v>0</v>
      </c>
      <c r="T47" s="32">
        <f t="shared" si="69"/>
        <v>1642040</v>
      </c>
      <c r="U47" s="32">
        <f t="shared" si="69"/>
        <v>0</v>
      </c>
      <c r="V47" s="32">
        <f t="shared" si="69"/>
        <v>0</v>
      </c>
      <c r="W47" s="32">
        <f t="shared" si="69"/>
        <v>0</v>
      </c>
      <c r="X47" s="32">
        <f t="shared" si="69"/>
        <v>0</v>
      </c>
      <c r="Y47" s="32">
        <f t="shared" si="69"/>
        <v>0</v>
      </c>
      <c r="Z47" s="32">
        <f t="shared" si="69"/>
        <v>1559938</v>
      </c>
      <c r="AA47" s="32">
        <f t="shared" si="69"/>
        <v>82102</v>
      </c>
      <c r="AB47" s="32">
        <f t="shared" si="69"/>
        <v>0</v>
      </c>
      <c r="AC47" s="32">
        <f t="shared" si="69"/>
        <v>0</v>
      </c>
      <c r="AD47" s="32">
        <f t="shared" si="69"/>
        <v>1642040</v>
      </c>
      <c r="AE47" s="31"/>
      <c r="AF47" s="32"/>
      <c r="AG47" s="32">
        <f t="shared" ref="AG47" si="70">SUM(AG39:AG46)</f>
        <v>0</v>
      </c>
      <c r="AH47" s="33">
        <f t="shared" ref="AH47" si="71">SUM(AH39:AH46)</f>
        <v>0</v>
      </c>
    </row>
    <row r="48" spans="2:34" s="2" customFormat="1" ht="18.75" customHeight="1" thickTop="1" x14ac:dyDescent="0.2">
      <c r="B48" s="16" t="s">
        <v>31</v>
      </c>
      <c r="C48" s="6">
        <v>1</v>
      </c>
      <c r="D48" s="2" t="s">
        <v>87</v>
      </c>
      <c r="E48" s="6">
        <v>40</v>
      </c>
      <c r="F48" s="6">
        <v>302309</v>
      </c>
      <c r="G48" s="2" t="s">
        <v>148</v>
      </c>
      <c r="H48" s="2">
        <v>48460089</v>
      </c>
      <c r="I48" s="2" t="s">
        <v>149</v>
      </c>
      <c r="J48" s="11" t="s">
        <v>82</v>
      </c>
      <c r="K48" s="9">
        <v>45258</v>
      </c>
      <c r="L48" s="9">
        <v>45273</v>
      </c>
      <c r="M48" s="7">
        <f t="shared" si="45"/>
        <v>0.95</v>
      </c>
      <c r="N48" s="11" t="s">
        <v>197</v>
      </c>
      <c r="O48" s="11" t="s">
        <v>205</v>
      </c>
      <c r="P48" s="13">
        <v>194992.25</v>
      </c>
      <c r="Q48" s="13">
        <v>10262.75</v>
      </c>
      <c r="R48" s="13">
        <v>0</v>
      </c>
      <c r="S48" s="13">
        <v>0</v>
      </c>
      <c r="T48" s="13">
        <v>205255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f t="shared" ref="Z48:Z49" si="72">P48+U48</f>
        <v>194992.25</v>
      </c>
      <c r="AA48" s="13">
        <f t="shared" ref="AA48:AA49" si="73">Q48+V48</f>
        <v>10262.75</v>
      </c>
      <c r="AB48" s="13">
        <f t="shared" ref="AB48:AB49" si="74">R48+W48</f>
        <v>0</v>
      </c>
      <c r="AC48" s="13">
        <f t="shared" ref="AC48:AC49" si="75">S48+X48</f>
        <v>0</v>
      </c>
      <c r="AD48" s="13">
        <f t="shared" ref="AD48:AD49" si="76">T48+Y48</f>
        <v>205255</v>
      </c>
      <c r="AE48" s="11" t="s">
        <v>116</v>
      </c>
      <c r="AG48" s="24">
        <v>0</v>
      </c>
      <c r="AH48" s="25">
        <v>0</v>
      </c>
    </row>
    <row r="49" spans="2:34" s="2" customFormat="1" ht="18.75" customHeight="1" thickBot="1" x14ac:dyDescent="0.25">
      <c r="B49" s="16" t="s">
        <v>31</v>
      </c>
      <c r="C49" s="6">
        <v>2</v>
      </c>
      <c r="D49" s="2" t="s">
        <v>87</v>
      </c>
      <c r="E49" s="6">
        <v>40</v>
      </c>
      <c r="F49" s="6">
        <v>304459</v>
      </c>
      <c r="G49" s="2" t="s">
        <v>150</v>
      </c>
      <c r="H49" s="2">
        <v>35331210</v>
      </c>
      <c r="I49" s="2" t="s">
        <v>151</v>
      </c>
      <c r="J49" s="11" t="s">
        <v>82</v>
      </c>
      <c r="K49" s="9">
        <v>45258</v>
      </c>
      <c r="L49" s="9">
        <v>45273</v>
      </c>
      <c r="M49" s="7">
        <f t="shared" si="45"/>
        <v>0.95</v>
      </c>
      <c r="N49" s="11" t="s">
        <v>198</v>
      </c>
      <c r="O49" s="11" t="s">
        <v>205</v>
      </c>
      <c r="P49" s="13">
        <v>194992.25</v>
      </c>
      <c r="Q49" s="13">
        <v>10262.75</v>
      </c>
      <c r="R49" s="13">
        <v>0</v>
      </c>
      <c r="S49" s="13">
        <v>0</v>
      </c>
      <c r="T49" s="13">
        <v>205255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f t="shared" si="72"/>
        <v>194992.25</v>
      </c>
      <c r="AA49" s="13">
        <f t="shared" si="73"/>
        <v>10262.75</v>
      </c>
      <c r="AB49" s="13">
        <f t="shared" si="74"/>
        <v>0</v>
      </c>
      <c r="AC49" s="13">
        <f t="shared" si="75"/>
        <v>0</v>
      </c>
      <c r="AD49" s="13">
        <f t="shared" si="76"/>
        <v>205255</v>
      </c>
      <c r="AE49" s="11" t="s">
        <v>116</v>
      </c>
      <c r="AG49" s="24">
        <v>0</v>
      </c>
      <c r="AH49" s="25">
        <v>0</v>
      </c>
    </row>
    <row r="50" spans="2:34" s="5" customFormat="1" ht="40.5" customHeight="1" thickTop="1" thickBot="1" x14ac:dyDescent="0.3">
      <c r="B50" s="26" t="s">
        <v>19</v>
      </c>
      <c r="C50" s="27">
        <f>COUNT(C48:C49)</f>
        <v>2</v>
      </c>
      <c r="D50" s="28"/>
      <c r="E50" s="27"/>
      <c r="F50" s="27"/>
      <c r="G50" s="28"/>
      <c r="H50" s="28"/>
      <c r="I50" s="28"/>
      <c r="J50" s="31"/>
      <c r="K50" s="29"/>
      <c r="L50" s="29"/>
      <c r="M50" s="30"/>
      <c r="N50" s="31"/>
      <c r="O50" s="31"/>
      <c r="P50" s="32">
        <f>SUM(P48:P49)</f>
        <v>389984.5</v>
      </c>
      <c r="Q50" s="32">
        <f t="shared" ref="Q50:AD50" si="77">SUM(Q48:Q49)</f>
        <v>20525.5</v>
      </c>
      <c r="R50" s="32">
        <f t="shared" si="77"/>
        <v>0</v>
      </c>
      <c r="S50" s="32">
        <f t="shared" si="77"/>
        <v>0</v>
      </c>
      <c r="T50" s="32">
        <f t="shared" si="77"/>
        <v>410510</v>
      </c>
      <c r="U50" s="32">
        <f t="shared" si="77"/>
        <v>0</v>
      </c>
      <c r="V50" s="32">
        <f t="shared" si="77"/>
        <v>0</v>
      </c>
      <c r="W50" s="32">
        <f t="shared" si="77"/>
        <v>0</v>
      </c>
      <c r="X50" s="32">
        <f t="shared" si="77"/>
        <v>0</v>
      </c>
      <c r="Y50" s="32">
        <f t="shared" si="77"/>
        <v>0</v>
      </c>
      <c r="Z50" s="32">
        <f t="shared" si="77"/>
        <v>389984.5</v>
      </c>
      <c r="AA50" s="32">
        <f t="shared" si="77"/>
        <v>20525.5</v>
      </c>
      <c r="AB50" s="32">
        <f t="shared" si="77"/>
        <v>0</v>
      </c>
      <c r="AC50" s="32">
        <f t="shared" si="77"/>
        <v>0</v>
      </c>
      <c r="AD50" s="32">
        <f t="shared" si="77"/>
        <v>410510</v>
      </c>
      <c r="AE50" s="31"/>
      <c r="AF50" s="32"/>
      <c r="AG50" s="32">
        <f t="shared" ref="AG50" si="78">SUM(AG48:AG49)</f>
        <v>0</v>
      </c>
      <c r="AH50" s="33">
        <f t="shared" ref="AH50" si="79">SUM(AH48:AH49)</f>
        <v>0</v>
      </c>
    </row>
    <row r="51" spans="2:34" s="2" customFormat="1" ht="18.75" customHeight="1" thickTop="1" x14ac:dyDescent="0.2">
      <c r="B51" s="16" t="s">
        <v>147</v>
      </c>
      <c r="C51" s="6">
        <v>1</v>
      </c>
      <c r="D51" s="2" t="s">
        <v>87</v>
      </c>
      <c r="E51" s="6">
        <v>40</v>
      </c>
      <c r="F51" s="6">
        <v>301613</v>
      </c>
      <c r="G51" s="2" t="s">
        <v>152</v>
      </c>
      <c r="H51" s="2">
        <v>46896180</v>
      </c>
      <c r="I51" s="2" t="s">
        <v>153</v>
      </c>
      <c r="J51" s="11" t="s">
        <v>82</v>
      </c>
      <c r="K51" s="9">
        <v>45258</v>
      </c>
      <c r="L51" s="9">
        <v>45273</v>
      </c>
      <c r="M51" s="7">
        <f t="shared" si="45"/>
        <v>0.95</v>
      </c>
      <c r="N51" s="11" t="s">
        <v>199</v>
      </c>
      <c r="O51" s="11" t="s">
        <v>207</v>
      </c>
      <c r="P51" s="13">
        <v>194992.25</v>
      </c>
      <c r="Q51" s="13">
        <v>10262.75</v>
      </c>
      <c r="R51" s="13">
        <v>0</v>
      </c>
      <c r="S51" s="13">
        <v>0</v>
      </c>
      <c r="T51" s="13">
        <v>205255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f t="shared" ref="Z51:Z58" si="80">P51+U51</f>
        <v>194992.25</v>
      </c>
      <c r="AA51" s="13">
        <f t="shared" ref="AA51:AA58" si="81">Q51+V51</f>
        <v>10262.75</v>
      </c>
      <c r="AB51" s="13">
        <f t="shared" ref="AB51:AB58" si="82">R51+W51</f>
        <v>0</v>
      </c>
      <c r="AC51" s="13">
        <f t="shared" ref="AC51:AC58" si="83">S51+X51</f>
        <v>0</v>
      </c>
      <c r="AD51" s="13">
        <f t="shared" ref="AD51:AD58" si="84">T51+Y51</f>
        <v>205255</v>
      </c>
      <c r="AE51" s="11" t="s">
        <v>116</v>
      </c>
      <c r="AG51" s="24">
        <v>0</v>
      </c>
      <c r="AH51" s="25">
        <v>0</v>
      </c>
    </row>
    <row r="52" spans="2:34" s="2" customFormat="1" ht="18.75" customHeight="1" x14ac:dyDescent="0.2">
      <c r="B52" s="16" t="s">
        <v>147</v>
      </c>
      <c r="C52" s="6">
        <v>2</v>
      </c>
      <c r="D52" s="2" t="s">
        <v>87</v>
      </c>
      <c r="E52" s="6">
        <v>40</v>
      </c>
      <c r="F52" s="6">
        <v>303605</v>
      </c>
      <c r="G52" s="2" t="s">
        <v>154</v>
      </c>
      <c r="H52" s="2">
        <v>38557719</v>
      </c>
      <c r="I52" s="2" t="s">
        <v>155</v>
      </c>
      <c r="J52" s="11" t="s">
        <v>82</v>
      </c>
      <c r="K52" s="9">
        <v>45258</v>
      </c>
      <c r="L52" s="9">
        <v>45273</v>
      </c>
      <c r="M52" s="7">
        <f t="shared" si="45"/>
        <v>0.95</v>
      </c>
      <c r="N52" s="11" t="s">
        <v>199</v>
      </c>
      <c r="O52" s="11" t="s">
        <v>207</v>
      </c>
      <c r="P52" s="13">
        <v>194992.25</v>
      </c>
      <c r="Q52" s="13">
        <v>10262.75</v>
      </c>
      <c r="R52" s="13">
        <v>0</v>
      </c>
      <c r="S52" s="13">
        <v>0</v>
      </c>
      <c r="T52" s="13">
        <v>205255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f t="shared" si="80"/>
        <v>194992.25</v>
      </c>
      <c r="AA52" s="13">
        <f t="shared" si="81"/>
        <v>10262.75</v>
      </c>
      <c r="AB52" s="13">
        <f t="shared" si="82"/>
        <v>0</v>
      </c>
      <c r="AC52" s="13">
        <f t="shared" si="83"/>
        <v>0</v>
      </c>
      <c r="AD52" s="13">
        <f t="shared" si="84"/>
        <v>205255</v>
      </c>
      <c r="AE52" s="11" t="s">
        <v>116</v>
      </c>
      <c r="AG52" s="24">
        <v>0</v>
      </c>
      <c r="AH52" s="25">
        <v>0</v>
      </c>
    </row>
    <row r="53" spans="2:34" s="2" customFormat="1" ht="18.75" customHeight="1" x14ac:dyDescent="0.2">
      <c r="B53" s="16" t="s">
        <v>147</v>
      </c>
      <c r="C53" s="6">
        <v>3</v>
      </c>
      <c r="D53" s="2" t="s">
        <v>87</v>
      </c>
      <c r="E53" s="6">
        <v>40</v>
      </c>
      <c r="F53" s="6">
        <v>304189</v>
      </c>
      <c r="G53" s="2" t="s">
        <v>156</v>
      </c>
      <c r="H53" s="2">
        <v>47596628</v>
      </c>
      <c r="I53" s="2" t="s">
        <v>157</v>
      </c>
      <c r="J53" s="11" t="s">
        <v>82</v>
      </c>
      <c r="K53" s="9">
        <v>45257</v>
      </c>
      <c r="L53" s="9">
        <v>45273</v>
      </c>
      <c r="M53" s="7">
        <f t="shared" si="45"/>
        <v>0.95</v>
      </c>
      <c r="N53" s="11" t="s">
        <v>200</v>
      </c>
      <c r="O53" s="11" t="s">
        <v>207</v>
      </c>
      <c r="P53" s="13">
        <v>194992.25</v>
      </c>
      <c r="Q53" s="13">
        <v>10262.75</v>
      </c>
      <c r="R53" s="13">
        <v>0</v>
      </c>
      <c r="S53" s="13">
        <v>0</v>
      </c>
      <c r="T53" s="13">
        <v>205255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f t="shared" si="80"/>
        <v>194992.25</v>
      </c>
      <c r="AA53" s="13">
        <f t="shared" si="81"/>
        <v>10262.75</v>
      </c>
      <c r="AB53" s="13">
        <f t="shared" si="82"/>
        <v>0</v>
      </c>
      <c r="AC53" s="13">
        <f t="shared" si="83"/>
        <v>0</v>
      </c>
      <c r="AD53" s="13">
        <f t="shared" si="84"/>
        <v>205255</v>
      </c>
      <c r="AE53" s="11" t="s">
        <v>116</v>
      </c>
      <c r="AG53" s="24">
        <v>0</v>
      </c>
      <c r="AH53" s="25">
        <v>0</v>
      </c>
    </row>
    <row r="54" spans="2:34" s="2" customFormat="1" ht="18.75" customHeight="1" x14ac:dyDescent="0.2">
      <c r="B54" s="16" t="s">
        <v>147</v>
      </c>
      <c r="C54" s="6">
        <v>4</v>
      </c>
      <c r="D54" s="2" t="s">
        <v>87</v>
      </c>
      <c r="E54" s="6">
        <v>40</v>
      </c>
      <c r="F54" s="6">
        <v>304315</v>
      </c>
      <c r="G54" s="2" t="s">
        <v>158</v>
      </c>
      <c r="H54" s="2">
        <v>36256655</v>
      </c>
      <c r="I54" s="2" t="s">
        <v>159</v>
      </c>
      <c r="J54" s="11" t="s">
        <v>82</v>
      </c>
      <c r="K54" s="9">
        <v>45257</v>
      </c>
      <c r="L54" s="9">
        <v>45273</v>
      </c>
      <c r="M54" s="7">
        <f t="shared" si="45"/>
        <v>0.95</v>
      </c>
      <c r="N54" s="11" t="s">
        <v>173</v>
      </c>
      <c r="O54" s="11" t="s">
        <v>207</v>
      </c>
      <c r="P54" s="13">
        <v>194992.25</v>
      </c>
      <c r="Q54" s="13">
        <v>10262.75</v>
      </c>
      <c r="R54" s="13">
        <v>0</v>
      </c>
      <c r="S54" s="13">
        <v>0</v>
      </c>
      <c r="T54" s="13">
        <v>205255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f t="shared" si="80"/>
        <v>194992.25</v>
      </c>
      <c r="AA54" s="13">
        <f t="shared" si="81"/>
        <v>10262.75</v>
      </c>
      <c r="AB54" s="13">
        <f t="shared" si="82"/>
        <v>0</v>
      </c>
      <c r="AC54" s="13">
        <f t="shared" si="83"/>
        <v>0</v>
      </c>
      <c r="AD54" s="13">
        <f t="shared" si="84"/>
        <v>205255</v>
      </c>
      <c r="AE54" s="11" t="s">
        <v>116</v>
      </c>
      <c r="AG54" s="24">
        <v>0</v>
      </c>
      <c r="AH54" s="25">
        <v>0</v>
      </c>
    </row>
    <row r="55" spans="2:34" s="2" customFormat="1" ht="18.75" customHeight="1" x14ac:dyDescent="0.2">
      <c r="B55" s="16" t="s">
        <v>147</v>
      </c>
      <c r="C55" s="6">
        <v>5</v>
      </c>
      <c r="D55" s="2" t="s">
        <v>87</v>
      </c>
      <c r="E55" s="6">
        <v>40</v>
      </c>
      <c r="F55" s="6">
        <v>304367</v>
      </c>
      <c r="G55" s="2" t="s">
        <v>160</v>
      </c>
      <c r="H55" s="2">
        <v>37646265</v>
      </c>
      <c r="I55" s="2" t="s">
        <v>161</v>
      </c>
      <c r="J55" s="11" t="s">
        <v>82</v>
      </c>
      <c r="K55" s="9">
        <v>45258</v>
      </c>
      <c r="L55" s="9">
        <v>45273</v>
      </c>
      <c r="M55" s="7">
        <f t="shared" si="45"/>
        <v>0.95</v>
      </c>
      <c r="N55" s="11" t="s">
        <v>200</v>
      </c>
      <c r="O55" s="11" t="s">
        <v>207</v>
      </c>
      <c r="P55" s="13">
        <v>194992.25</v>
      </c>
      <c r="Q55" s="13">
        <v>10262.75</v>
      </c>
      <c r="R55" s="13">
        <v>0</v>
      </c>
      <c r="S55" s="13">
        <v>0</v>
      </c>
      <c r="T55" s="13">
        <v>205255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f t="shared" si="80"/>
        <v>194992.25</v>
      </c>
      <c r="AA55" s="13">
        <f t="shared" si="81"/>
        <v>10262.75</v>
      </c>
      <c r="AB55" s="13">
        <f t="shared" si="82"/>
        <v>0</v>
      </c>
      <c r="AC55" s="13">
        <f t="shared" si="83"/>
        <v>0</v>
      </c>
      <c r="AD55" s="13">
        <f t="shared" si="84"/>
        <v>205255</v>
      </c>
      <c r="AE55" s="11" t="s">
        <v>116</v>
      </c>
      <c r="AG55" s="24">
        <v>0</v>
      </c>
      <c r="AH55" s="25">
        <v>0</v>
      </c>
    </row>
    <row r="56" spans="2:34" s="2" customFormat="1" ht="18.75" customHeight="1" x14ac:dyDescent="0.2">
      <c r="B56" s="16" t="s">
        <v>147</v>
      </c>
      <c r="C56" s="6">
        <v>6</v>
      </c>
      <c r="D56" s="2" t="s">
        <v>87</v>
      </c>
      <c r="E56" s="6">
        <v>40</v>
      </c>
      <c r="F56" s="6">
        <v>304383</v>
      </c>
      <c r="G56" s="2" t="s">
        <v>162</v>
      </c>
      <c r="H56" s="2">
        <v>46428790</v>
      </c>
      <c r="I56" s="2" t="s">
        <v>163</v>
      </c>
      <c r="J56" s="11" t="s">
        <v>82</v>
      </c>
      <c r="K56" s="9">
        <v>45258</v>
      </c>
      <c r="L56" s="9">
        <v>45273</v>
      </c>
      <c r="M56" s="7">
        <f t="shared" si="45"/>
        <v>0.95</v>
      </c>
      <c r="N56" s="11" t="s">
        <v>201</v>
      </c>
      <c r="O56" s="11" t="s">
        <v>207</v>
      </c>
      <c r="P56" s="13">
        <v>194992.25</v>
      </c>
      <c r="Q56" s="13">
        <v>10262.75</v>
      </c>
      <c r="R56" s="13">
        <v>0</v>
      </c>
      <c r="S56" s="13">
        <v>0</v>
      </c>
      <c r="T56" s="13">
        <v>205255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f t="shared" si="80"/>
        <v>194992.25</v>
      </c>
      <c r="AA56" s="13">
        <f t="shared" si="81"/>
        <v>10262.75</v>
      </c>
      <c r="AB56" s="13">
        <f t="shared" si="82"/>
        <v>0</v>
      </c>
      <c r="AC56" s="13">
        <f t="shared" si="83"/>
        <v>0</v>
      </c>
      <c r="AD56" s="13">
        <f t="shared" si="84"/>
        <v>205255</v>
      </c>
      <c r="AE56" s="11" t="s">
        <v>116</v>
      </c>
      <c r="AG56" s="24">
        <v>0</v>
      </c>
      <c r="AH56" s="25">
        <v>0</v>
      </c>
    </row>
    <row r="57" spans="2:34" s="2" customFormat="1" ht="18.75" customHeight="1" x14ac:dyDescent="0.2">
      <c r="B57" s="16" t="s">
        <v>147</v>
      </c>
      <c r="C57" s="6">
        <v>7</v>
      </c>
      <c r="D57" s="2" t="s">
        <v>87</v>
      </c>
      <c r="E57" s="6">
        <v>40</v>
      </c>
      <c r="F57" s="6">
        <v>304942</v>
      </c>
      <c r="G57" s="2" t="s">
        <v>164</v>
      </c>
      <c r="H57" s="2">
        <v>38539569</v>
      </c>
      <c r="I57" s="2" t="s">
        <v>165</v>
      </c>
      <c r="J57" s="11" t="s">
        <v>82</v>
      </c>
      <c r="K57" s="9">
        <v>45257</v>
      </c>
      <c r="L57" s="9">
        <v>45273</v>
      </c>
      <c r="M57" s="7">
        <f t="shared" si="45"/>
        <v>0.95</v>
      </c>
      <c r="N57" s="11" t="s">
        <v>173</v>
      </c>
      <c r="O57" s="11" t="s">
        <v>207</v>
      </c>
      <c r="P57" s="13">
        <v>194992.25</v>
      </c>
      <c r="Q57" s="13">
        <v>10262.75</v>
      </c>
      <c r="R57" s="13">
        <v>0</v>
      </c>
      <c r="S57" s="13">
        <v>0</v>
      </c>
      <c r="T57" s="13">
        <v>205255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f t="shared" si="80"/>
        <v>194992.25</v>
      </c>
      <c r="AA57" s="13">
        <f t="shared" si="81"/>
        <v>10262.75</v>
      </c>
      <c r="AB57" s="13">
        <f t="shared" si="82"/>
        <v>0</v>
      </c>
      <c r="AC57" s="13">
        <f t="shared" si="83"/>
        <v>0</v>
      </c>
      <c r="AD57" s="13">
        <f t="shared" si="84"/>
        <v>205255</v>
      </c>
      <c r="AE57" s="11" t="s">
        <v>116</v>
      </c>
      <c r="AG57" s="24">
        <v>0</v>
      </c>
      <c r="AH57" s="25">
        <v>0</v>
      </c>
    </row>
    <row r="58" spans="2:34" s="2" customFormat="1" ht="18.75" customHeight="1" thickBot="1" x14ac:dyDescent="0.25">
      <c r="B58" s="16" t="s">
        <v>147</v>
      </c>
      <c r="C58" s="6">
        <v>8</v>
      </c>
      <c r="D58" s="2" t="s">
        <v>87</v>
      </c>
      <c r="E58" s="6">
        <v>40</v>
      </c>
      <c r="F58" s="6">
        <v>305041</v>
      </c>
      <c r="G58" s="2" t="s">
        <v>166</v>
      </c>
      <c r="H58" s="2">
        <v>46999037</v>
      </c>
      <c r="I58" s="2" t="s">
        <v>167</v>
      </c>
      <c r="J58" s="11" t="s">
        <v>82</v>
      </c>
      <c r="K58" s="9">
        <v>45257</v>
      </c>
      <c r="L58" s="9">
        <v>45273</v>
      </c>
      <c r="M58" s="7">
        <f t="shared" si="45"/>
        <v>0.95</v>
      </c>
      <c r="N58" s="11" t="s">
        <v>201</v>
      </c>
      <c r="O58" s="11" t="s">
        <v>207</v>
      </c>
      <c r="P58" s="13">
        <v>194992.25</v>
      </c>
      <c r="Q58" s="13">
        <v>10262.75</v>
      </c>
      <c r="R58" s="13">
        <v>0</v>
      </c>
      <c r="S58" s="13">
        <v>0</v>
      </c>
      <c r="T58" s="13">
        <v>205255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f t="shared" si="80"/>
        <v>194992.25</v>
      </c>
      <c r="AA58" s="13">
        <f t="shared" si="81"/>
        <v>10262.75</v>
      </c>
      <c r="AB58" s="13">
        <f t="shared" si="82"/>
        <v>0</v>
      </c>
      <c r="AC58" s="13">
        <f t="shared" si="83"/>
        <v>0</v>
      </c>
      <c r="AD58" s="13">
        <f t="shared" si="84"/>
        <v>205255</v>
      </c>
      <c r="AE58" s="11" t="s">
        <v>116</v>
      </c>
      <c r="AG58" s="24">
        <v>0</v>
      </c>
      <c r="AH58" s="25">
        <v>0</v>
      </c>
    </row>
    <row r="59" spans="2:34" s="5" customFormat="1" ht="40.5" customHeight="1" thickTop="1" thickBot="1" x14ac:dyDescent="0.3">
      <c r="B59" s="26" t="s">
        <v>25</v>
      </c>
      <c r="C59" s="27">
        <f>COUNT(C51:C58)</f>
        <v>8</v>
      </c>
      <c r="D59" s="28"/>
      <c r="E59" s="27"/>
      <c r="F59" s="27"/>
      <c r="G59" s="28"/>
      <c r="H59" s="28"/>
      <c r="I59" s="28"/>
      <c r="J59" s="31"/>
      <c r="K59" s="29"/>
      <c r="L59" s="29"/>
      <c r="M59" s="30"/>
      <c r="N59" s="31"/>
      <c r="O59" s="31"/>
      <c r="P59" s="32">
        <f>SUM(P51:P58)</f>
        <v>1559938</v>
      </c>
      <c r="Q59" s="32">
        <f t="shared" ref="Q59:AH59" si="85">SUM(Q51:Q58)</f>
        <v>82102</v>
      </c>
      <c r="R59" s="32">
        <f t="shared" si="85"/>
        <v>0</v>
      </c>
      <c r="S59" s="32">
        <f t="shared" si="85"/>
        <v>0</v>
      </c>
      <c r="T59" s="32">
        <f t="shared" si="85"/>
        <v>1642040</v>
      </c>
      <c r="U59" s="32">
        <f t="shared" si="85"/>
        <v>0</v>
      </c>
      <c r="V59" s="32">
        <f t="shared" si="85"/>
        <v>0</v>
      </c>
      <c r="W59" s="32">
        <f t="shared" si="85"/>
        <v>0</v>
      </c>
      <c r="X59" s="32">
        <f t="shared" si="85"/>
        <v>0</v>
      </c>
      <c r="Y59" s="32">
        <f t="shared" si="85"/>
        <v>0</v>
      </c>
      <c r="Z59" s="32">
        <f t="shared" si="85"/>
        <v>1559938</v>
      </c>
      <c r="AA59" s="32">
        <f t="shared" si="85"/>
        <v>82102</v>
      </c>
      <c r="AB59" s="32">
        <f t="shared" si="85"/>
        <v>0</v>
      </c>
      <c r="AC59" s="32">
        <f t="shared" si="85"/>
        <v>0</v>
      </c>
      <c r="AD59" s="32">
        <f t="shared" si="85"/>
        <v>1642040</v>
      </c>
      <c r="AE59" s="32"/>
      <c r="AF59" s="32"/>
      <c r="AG59" s="32">
        <f t="shared" si="85"/>
        <v>0</v>
      </c>
      <c r="AH59" s="33">
        <f t="shared" si="85"/>
        <v>0</v>
      </c>
    </row>
    <row r="60" spans="2:34" s="2" customFormat="1" ht="18.75" customHeight="1" thickTop="1" x14ac:dyDescent="0.25">
      <c r="B60" s="14" t="s">
        <v>45</v>
      </c>
      <c r="C60" s="6">
        <v>1</v>
      </c>
      <c r="D60" s="2" t="s">
        <v>46</v>
      </c>
      <c r="E60" s="6">
        <v>109</v>
      </c>
      <c r="F60" s="6">
        <v>305170</v>
      </c>
      <c r="G60" s="2" t="s">
        <v>47</v>
      </c>
      <c r="H60" s="2">
        <v>20737431</v>
      </c>
      <c r="I60" s="2" t="s">
        <v>73</v>
      </c>
      <c r="J60" s="11" t="s">
        <v>82</v>
      </c>
      <c r="K60" s="9">
        <v>45200</v>
      </c>
      <c r="L60" s="9">
        <v>47483</v>
      </c>
      <c r="M60" s="7">
        <f t="shared" ref="M60:M85" si="86">Z60/(Z60+AA60+AB60)</f>
        <v>0.25</v>
      </c>
      <c r="N60" s="11" t="s">
        <v>168</v>
      </c>
      <c r="O60" s="11" t="s">
        <v>202</v>
      </c>
      <c r="P60" s="13">
        <v>15934659.5</v>
      </c>
      <c r="Q60" s="13">
        <v>0</v>
      </c>
      <c r="R60" s="13">
        <v>47803978.5</v>
      </c>
      <c r="S60" s="13">
        <v>10277447</v>
      </c>
      <c r="T60" s="13">
        <v>74016085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f>P60+U60</f>
        <v>15934659.5</v>
      </c>
      <c r="AA60" s="13">
        <f t="shared" ref="AA60:AD60" si="87">Q60+V60</f>
        <v>0</v>
      </c>
      <c r="AB60" s="13">
        <f t="shared" si="87"/>
        <v>47803978.5</v>
      </c>
      <c r="AC60" s="13">
        <f t="shared" si="87"/>
        <v>10277447</v>
      </c>
      <c r="AD60" s="13">
        <f t="shared" si="87"/>
        <v>74016085</v>
      </c>
      <c r="AE60" s="38" t="s">
        <v>85</v>
      </c>
      <c r="AG60" s="24">
        <v>0</v>
      </c>
      <c r="AH60" s="25">
        <v>0</v>
      </c>
    </row>
    <row r="61" spans="2:34" s="2" customFormat="1" ht="18.75" customHeight="1" x14ac:dyDescent="0.25">
      <c r="B61" s="14" t="s">
        <v>45</v>
      </c>
      <c r="C61" s="6">
        <v>2</v>
      </c>
      <c r="D61" s="2" t="s">
        <v>46</v>
      </c>
      <c r="E61" s="6">
        <v>109</v>
      </c>
      <c r="F61" s="6">
        <v>305680</v>
      </c>
      <c r="G61" s="2" t="s">
        <v>48</v>
      </c>
      <c r="H61" s="2">
        <v>20747400</v>
      </c>
      <c r="I61" s="2" t="s">
        <v>74</v>
      </c>
      <c r="J61" s="11" t="s">
        <v>82</v>
      </c>
      <c r="K61" s="9">
        <v>45200</v>
      </c>
      <c r="L61" s="9">
        <v>47483</v>
      </c>
      <c r="M61" s="7">
        <f t="shared" si="86"/>
        <v>0.25</v>
      </c>
      <c r="N61" s="11" t="s">
        <v>169</v>
      </c>
      <c r="O61" s="11" t="s">
        <v>203</v>
      </c>
      <c r="P61" s="13">
        <v>14785034</v>
      </c>
      <c r="Q61" s="13">
        <v>0</v>
      </c>
      <c r="R61" s="13">
        <v>44355102</v>
      </c>
      <c r="S61" s="13">
        <v>3266127</v>
      </c>
      <c r="T61" s="13">
        <v>62406263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f t="shared" ref="Z61:Z74" si="88">P61+U61</f>
        <v>14785034</v>
      </c>
      <c r="AA61" s="13">
        <f t="shared" ref="AA61:AA74" si="89">Q61+V61</f>
        <v>0</v>
      </c>
      <c r="AB61" s="13">
        <f t="shared" ref="AB61:AB74" si="90">R61+W61</f>
        <v>44355102</v>
      </c>
      <c r="AC61" s="13">
        <f t="shared" ref="AC61:AC74" si="91">S61+X61</f>
        <v>3266127</v>
      </c>
      <c r="AD61" s="13">
        <f t="shared" ref="AD61:AD74" si="92">T61+Y61</f>
        <v>62406263</v>
      </c>
      <c r="AE61" s="38" t="s">
        <v>85</v>
      </c>
      <c r="AG61" s="24">
        <v>0</v>
      </c>
      <c r="AH61" s="25">
        <v>0</v>
      </c>
    </row>
    <row r="62" spans="2:34" s="2" customFormat="1" ht="18.75" customHeight="1" x14ac:dyDescent="0.25">
      <c r="B62" s="14" t="s">
        <v>45</v>
      </c>
      <c r="C62" s="6">
        <v>3</v>
      </c>
      <c r="D62" s="2" t="s">
        <v>46</v>
      </c>
      <c r="E62" s="6">
        <v>109</v>
      </c>
      <c r="F62" s="6">
        <v>305712</v>
      </c>
      <c r="G62" s="2" t="s">
        <v>49</v>
      </c>
      <c r="H62" s="2">
        <v>20806019</v>
      </c>
      <c r="I62" s="2" t="s">
        <v>75</v>
      </c>
      <c r="J62" s="11" t="s">
        <v>82</v>
      </c>
      <c r="K62" s="9">
        <v>45200</v>
      </c>
      <c r="L62" s="9">
        <v>47483</v>
      </c>
      <c r="M62" s="7">
        <f t="shared" si="86"/>
        <v>0.25</v>
      </c>
      <c r="N62" s="11" t="s">
        <v>170</v>
      </c>
      <c r="O62" s="11" t="s">
        <v>204</v>
      </c>
      <c r="P62" s="13">
        <v>13844194.5</v>
      </c>
      <c r="Q62" s="13">
        <v>0</v>
      </c>
      <c r="R62" s="13">
        <v>41532583.5</v>
      </c>
      <c r="S62" s="13">
        <v>2182428</v>
      </c>
      <c r="T62" s="13">
        <v>57559206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f t="shared" si="88"/>
        <v>13844194.5</v>
      </c>
      <c r="AA62" s="13">
        <f t="shared" si="89"/>
        <v>0</v>
      </c>
      <c r="AB62" s="13">
        <f t="shared" si="90"/>
        <v>41532583.5</v>
      </c>
      <c r="AC62" s="13">
        <f t="shared" si="91"/>
        <v>2182428</v>
      </c>
      <c r="AD62" s="13">
        <f t="shared" si="92"/>
        <v>57559206</v>
      </c>
      <c r="AE62" s="38" t="s">
        <v>85</v>
      </c>
      <c r="AG62" s="24">
        <v>0</v>
      </c>
      <c r="AH62" s="25">
        <v>0</v>
      </c>
    </row>
    <row r="63" spans="2:34" s="2" customFormat="1" ht="18.75" customHeight="1" x14ac:dyDescent="0.25">
      <c r="B63" s="14" t="s">
        <v>45</v>
      </c>
      <c r="C63" s="6">
        <v>4</v>
      </c>
      <c r="D63" s="2" t="s">
        <v>46</v>
      </c>
      <c r="E63" s="6">
        <v>109</v>
      </c>
      <c r="F63" s="6">
        <v>305893</v>
      </c>
      <c r="G63" s="2" t="s">
        <v>50</v>
      </c>
      <c r="H63" s="2">
        <v>38918422</v>
      </c>
      <c r="I63" s="2" t="s">
        <v>76</v>
      </c>
      <c r="J63" s="11" t="s">
        <v>82</v>
      </c>
      <c r="K63" s="9">
        <v>45200</v>
      </c>
      <c r="L63" s="9">
        <v>47483</v>
      </c>
      <c r="M63" s="7">
        <f t="shared" si="86"/>
        <v>0.25</v>
      </c>
      <c r="N63" s="11" t="s">
        <v>170</v>
      </c>
      <c r="O63" s="11" t="s">
        <v>204</v>
      </c>
      <c r="P63" s="13">
        <v>6636843</v>
      </c>
      <c r="Q63" s="13">
        <v>0</v>
      </c>
      <c r="R63" s="13">
        <v>19910529</v>
      </c>
      <c r="S63" s="13">
        <v>0</v>
      </c>
      <c r="T63" s="13">
        <v>26547372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f t="shared" si="88"/>
        <v>6636843</v>
      </c>
      <c r="AA63" s="13">
        <f t="shared" si="89"/>
        <v>0</v>
      </c>
      <c r="AB63" s="13">
        <f t="shared" si="90"/>
        <v>19910529</v>
      </c>
      <c r="AC63" s="13">
        <f t="shared" si="91"/>
        <v>0</v>
      </c>
      <c r="AD63" s="13">
        <f t="shared" si="92"/>
        <v>26547372</v>
      </c>
      <c r="AE63" s="38" t="s">
        <v>85</v>
      </c>
      <c r="AG63" s="24">
        <v>0</v>
      </c>
      <c r="AH63" s="25">
        <v>0</v>
      </c>
    </row>
    <row r="64" spans="2:34" s="2" customFormat="1" ht="18.75" customHeight="1" x14ac:dyDescent="0.25">
      <c r="B64" s="14" t="s">
        <v>45</v>
      </c>
      <c r="C64" s="6">
        <v>5</v>
      </c>
      <c r="D64" s="2" t="s">
        <v>46</v>
      </c>
      <c r="E64" s="6">
        <v>109</v>
      </c>
      <c r="F64" s="6">
        <v>306661</v>
      </c>
      <c r="G64" s="2" t="s">
        <v>51</v>
      </c>
      <c r="H64" s="2">
        <v>20765792</v>
      </c>
      <c r="I64" s="2" t="s">
        <v>77</v>
      </c>
      <c r="J64" s="11" t="s">
        <v>82</v>
      </c>
      <c r="K64" s="9">
        <v>45200</v>
      </c>
      <c r="L64" s="9">
        <v>47483</v>
      </c>
      <c r="M64" s="7">
        <f t="shared" si="86"/>
        <v>0.25</v>
      </c>
      <c r="N64" s="11" t="s">
        <v>171</v>
      </c>
      <c r="O64" s="11" t="s">
        <v>205</v>
      </c>
      <c r="P64" s="13">
        <v>15920119.75</v>
      </c>
      <c r="Q64" s="13">
        <v>0</v>
      </c>
      <c r="R64" s="13">
        <v>47760359.25</v>
      </c>
      <c r="S64" s="13">
        <v>7137896</v>
      </c>
      <c r="T64" s="13">
        <v>70818375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f t="shared" si="88"/>
        <v>15920119.75</v>
      </c>
      <c r="AA64" s="13">
        <f t="shared" si="89"/>
        <v>0</v>
      </c>
      <c r="AB64" s="13">
        <f t="shared" si="90"/>
        <v>47760359.25</v>
      </c>
      <c r="AC64" s="13">
        <f t="shared" si="91"/>
        <v>7137896</v>
      </c>
      <c r="AD64" s="13">
        <f t="shared" si="92"/>
        <v>70818375</v>
      </c>
      <c r="AE64" s="38" t="s">
        <v>85</v>
      </c>
      <c r="AG64" s="24">
        <v>0</v>
      </c>
      <c r="AH64" s="25">
        <v>0</v>
      </c>
    </row>
    <row r="65" spans="2:34" s="2" customFormat="1" ht="18.75" customHeight="1" x14ac:dyDescent="0.25">
      <c r="B65" s="14" t="s">
        <v>45</v>
      </c>
      <c r="C65" s="6">
        <v>6</v>
      </c>
      <c r="D65" s="2" t="s">
        <v>46</v>
      </c>
      <c r="E65" s="6">
        <v>109</v>
      </c>
      <c r="F65" s="6">
        <v>308340</v>
      </c>
      <c r="G65" s="2" t="s">
        <v>52</v>
      </c>
      <c r="H65" s="2">
        <v>20846102</v>
      </c>
      <c r="I65" s="2" t="s">
        <v>78</v>
      </c>
      <c r="J65" s="11" t="s">
        <v>82</v>
      </c>
      <c r="K65" s="9">
        <v>45200</v>
      </c>
      <c r="L65" s="9">
        <v>47483</v>
      </c>
      <c r="M65" s="7">
        <f t="shared" si="86"/>
        <v>0.25</v>
      </c>
      <c r="N65" s="11" t="s">
        <v>172</v>
      </c>
      <c r="O65" s="11" t="s">
        <v>206</v>
      </c>
      <c r="P65" s="13">
        <v>12826101.244999999</v>
      </c>
      <c r="Q65" s="13">
        <v>0</v>
      </c>
      <c r="R65" s="13">
        <v>38478303.734999999</v>
      </c>
      <c r="S65" s="13">
        <v>3202312.25</v>
      </c>
      <c r="T65" s="13">
        <v>54506717.229999997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f t="shared" si="88"/>
        <v>12826101.244999999</v>
      </c>
      <c r="AA65" s="13">
        <f t="shared" si="89"/>
        <v>0</v>
      </c>
      <c r="AB65" s="13">
        <f t="shared" si="90"/>
        <v>38478303.734999999</v>
      </c>
      <c r="AC65" s="13">
        <f t="shared" si="91"/>
        <v>3202312.25</v>
      </c>
      <c r="AD65" s="13">
        <f t="shared" si="92"/>
        <v>54506717.229999997</v>
      </c>
      <c r="AE65" s="38" t="s">
        <v>85</v>
      </c>
      <c r="AG65" s="24">
        <v>0</v>
      </c>
      <c r="AH65" s="25">
        <v>0</v>
      </c>
    </row>
    <row r="66" spans="2:34" s="2" customFormat="1" ht="18.75" customHeight="1" x14ac:dyDescent="0.25">
      <c r="B66" s="14" t="s">
        <v>45</v>
      </c>
      <c r="C66" s="6">
        <v>7</v>
      </c>
      <c r="D66" s="2" t="s">
        <v>46</v>
      </c>
      <c r="E66" s="6">
        <v>109</v>
      </c>
      <c r="F66" s="6">
        <v>308370</v>
      </c>
      <c r="G66" s="2" t="s">
        <v>53</v>
      </c>
      <c r="H66" s="2">
        <v>20779330</v>
      </c>
      <c r="I66" s="2" t="s">
        <v>79</v>
      </c>
      <c r="J66" s="11" t="s">
        <v>82</v>
      </c>
      <c r="K66" s="9">
        <v>45200</v>
      </c>
      <c r="L66" s="9">
        <v>47483</v>
      </c>
      <c r="M66" s="7">
        <f t="shared" si="86"/>
        <v>0.25</v>
      </c>
      <c r="N66" s="11" t="s">
        <v>173</v>
      </c>
      <c r="O66" s="11" t="s">
        <v>207</v>
      </c>
      <c r="P66" s="13">
        <v>13180462</v>
      </c>
      <c r="Q66" s="13">
        <v>0</v>
      </c>
      <c r="R66" s="13">
        <v>39541386</v>
      </c>
      <c r="S66" s="13">
        <v>5305823.6500000004</v>
      </c>
      <c r="T66" s="13">
        <v>58027671.649999999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f t="shared" si="88"/>
        <v>13180462</v>
      </c>
      <c r="AA66" s="13">
        <f t="shared" si="89"/>
        <v>0</v>
      </c>
      <c r="AB66" s="13">
        <f t="shared" si="90"/>
        <v>39541386</v>
      </c>
      <c r="AC66" s="13">
        <f t="shared" si="91"/>
        <v>5305823.6500000004</v>
      </c>
      <c r="AD66" s="13">
        <f t="shared" si="92"/>
        <v>58027671.649999999</v>
      </c>
      <c r="AE66" s="38" t="s">
        <v>85</v>
      </c>
      <c r="AG66" s="24">
        <v>0</v>
      </c>
      <c r="AH66" s="25">
        <v>0</v>
      </c>
    </row>
    <row r="67" spans="2:34" s="2" customFormat="1" ht="18.75" customHeight="1" x14ac:dyDescent="0.25">
      <c r="B67" s="14" t="s">
        <v>45</v>
      </c>
      <c r="C67" s="6">
        <v>8</v>
      </c>
      <c r="D67" s="2" t="s">
        <v>46</v>
      </c>
      <c r="E67" s="6">
        <v>109</v>
      </c>
      <c r="F67" s="6">
        <v>308486</v>
      </c>
      <c r="G67" s="2" t="s">
        <v>54</v>
      </c>
      <c r="H67" s="2">
        <v>38918422</v>
      </c>
      <c r="I67" s="2" t="s">
        <v>76</v>
      </c>
      <c r="J67" s="11" t="s">
        <v>82</v>
      </c>
      <c r="K67" s="9">
        <v>45170</v>
      </c>
      <c r="L67" s="9">
        <v>47483</v>
      </c>
      <c r="M67" s="7">
        <f t="shared" si="86"/>
        <v>0.25</v>
      </c>
      <c r="N67" s="11" t="s">
        <v>170</v>
      </c>
      <c r="O67" s="11" t="s">
        <v>204</v>
      </c>
      <c r="P67" s="13">
        <v>3411578.5</v>
      </c>
      <c r="Q67" s="13">
        <v>0</v>
      </c>
      <c r="R67" s="13">
        <v>10234735.5</v>
      </c>
      <c r="S67" s="13">
        <v>0</v>
      </c>
      <c r="T67" s="13">
        <v>13646314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f t="shared" si="88"/>
        <v>3411578.5</v>
      </c>
      <c r="AA67" s="13">
        <f t="shared" si="89"/>
        <v>0</v>
      </c>
      <c r="AB67" s="13">
        <f t="shared" si="90"/>
        <v>10234735.5</v>
      </c>
      <c r="AC67" s="13">
        <f t="shared" si="91"/>
        <v>0</v>
      </c>
      <c r="AD67" s="13">
        <f t="shared" si="92"/>
        <v>13646314</v>
      </c>
      <c r="AE67" s="38" t="s">
        <v>85</v>
      </c>
      <c r="AG67" s="24">
        <v>0</v>
      </c>
      <c r="AH67" s="25">
        <v>0</v>
      </c>
    </row>
    <row r="68" spans="2:34" s="2" customFormat="1" ht="18.75" customHeight="1" x14ac:dyDescent="0.25">
      <c r="B68" s="14" t="s">
        <v>45</v>
      </c>
      <c r="C68" s="6">
        <v>9</v>
      </c>
      <c r="D68" s="2" t="s">
        <v>46</v>
      </c>
      <c r="E68" s="6">
        <v>109</v>
      </c>
      <c r="F68" s="6">
        <v>308512</v>
      </c>
      <c r="G68" s="2" t="s">
        <v>55</v>
      </c>
      <c r="H68" s="2">
        <v>20765008</v>
      </c>
      <c r="I68" s="2" t="s">
        <v>80</v>
      </c>
      <c r="J68" s="11" t="s">
        <v>82</v>
      </c>
      <c r="K68" s="9">
        <v>45200</v>
      </c>
      <c r="L68" s="9">
        <v>47483</v>
      </c>
      <c r="M68" s="7">
        <f t="shared" si="86"/>
        <v>0.25</v>
      </c>
      <c r="N68" s="11" t="s">
        <v>174</v>
      </c>
      <c r="O68" s="11" t="s">
        <v>208</v>
      </c>
      <c r="P68" s="13">
        <v>16503569.6625</v>
      </c>
      <c r="Q68" s="13">
        <v>0</v>
      </c>
      <c r="R68" s="13">
        <v>49510708.987499997</v>
      </c>
      <c r="S68" s="13">
        <v>3942647</v>
      </c>
      <c r="T68" s="13">
        <v>69956925.650000006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f t="shared" si="88"/>
        <v>16503569.6625</v>
      </c>
      <c r="AA68" s="13">
        <f t="shared" si="89"/>
        <v>0</v>
      </c>
      <c r="AB68" s="13">
        <f t="shared" si="90"/>
        <v>49510708.987499997</v>
      </c>
      <c r="AC68" s="13">
        <f t="shared" si="91"/>
        <v>3942647</v>
      </c>
      <c r="AD68" s="13">
        <f t="shared" si="92"/>
        <v>69956925.650000006</v>
      </c>
      <c r="AE68" s="38" t="s">
        <v>85</v>
      </c>
      <c r="AG68" s="24">
        <v>0</v>
      </c>
      <c r="AH68" s="25">
        <v>0</v>
      </c>
    </row>
    <row r="69" spans="2:34" s="2" customFormat="1" ht="18.75" customHeight="1" x14ac:dyDescent="0.25">
      <c r="B69" s="14" t="s">
        <v>45</v>
      </c>
      <c r="C69" s="6">
        <v>10</v>
      </c>
      <c r="D69" s="2" t="s">
        <v>46</v>
      </c>
      <c r="E69" s="6">
        <v>109</v>
      </c>
      <c r="F69" s="6">
        <v>308646</v>
      </c>
      <c r="G69" s="2" t="s">
        <v>56</v>
      </c>
      <c r="H69" s="2">
        <v>20771840</v>
      </c>
      <c r="I69" s="2" t="s">
        <v>81</v>
      </c>
      <c r="J69" s="11" t="s">
        <v>82</v>
      </c>
      <c r="K69" s="9">
        <v>45200</v>
      </c>
      <c r="L69" s="9">
        <v>47483</v>
      </c>
      <c r="M69" s="7">
        <f t="shared" si="86"/>
        <v>0.25</v>
      </c>
      <c r="N69" s="11" t="s">
        <v>175</v>
      </c>
      <c r="O69" s="11" t="s">
        <v>209</v>
      </c>
      <c r="P69" s="13">
        <v>15259819</v>
      </c>
      <c r="Q69" s="13">
        <v>0</v>
      </c>
      <c r="R69" s="13">
        <v>45779457</v>
      </c>
      <c r="S69" s="13">
        <v>3661492</v>
      </c>
      <c r="T69" s="13">
        <v>64700768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f t="shared" si="88"/>
        <v>15259819</v>
      </c>
      <c r="AA69" s="13">
        <f t="shared" si="89"/>
        <v>0</v>
      </c>
      <c r="AB69" s="13">
        <f t="shared" si="90"/>
        <v>45779457</v>
      </c>
      <c r="AC69" s="13">
        <f t="shared" si="91"/>
        <v>3661492</v>
      </c>
      <c r="AD69" s="13">
        <f t="shared" si="92"/>
        <v>64700768</v>
      </c>
      <c r="AE69" s="38" t="s">
        <v>85</v>
      </c>
      <c r="AG69" s="24">
        <v>0</v>
      </c>
      <c r="AH69" s="25">
        <v>0</v>
      </c>
    </row>
    <row r="70" spans="2:34" s="2" customFormat="1" ht="18.75" customHeight="1" x14ac:dyDescent="0.25">
      <c r="B70" s="14" t="s">
        <v>45</v>
      </c>
      <c r="C70" s="6">
        <v>11</v>
      </c>
      <c r="D70" s="2" t="s">
        <v>46</v>
      </c>
      <c r="E70" s="6">
        <v>109</v>
      </c>
      <c r="F70" s="6">
        <v>308677</v>
      </c>
      <c r="G70" s="2" t="s">
        <v>57</v>
      </c>
      <c r="H70" s="2">
        <v>20765792</v>
      </c>
      <c r="I70" s="2" t="s">
        <v>77</v>
      </c>
      <c r="J70" s="11" t="s">
        <v>82</v>
      </c>
      <c r="K70" s="9">
        <v>45231</v>
      </c>
      <c r="L70" s="9">
        <v>47483</v>
      </c>
      <c r="M70" s="7">
        <f t="shared" si="86"/>
        <v>0.25</v>
      </c>
      <c r="N70" s="11" t="s">
        <v>171</v>
      </c>
      <c r="O70" s="11" t="s">
        <v>205</v>
      </c>
      <c r="P70" s="13">
        <v>1869825.5</v>
      </c>
      <c r="Q70" s="13">
        <v>0</v>
      </c>
      <c r="R70" s="13">
        <v>5609476.5</v>
      </c>
      <c r="S70" s="13">
        <v>0</v>
      </c>
      <c r="T70" s="13">
        <v>7479302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f t="shared" si="88"/>
        <v>1869825.5</v>
      </c>
      <c r="AA70" s="13">
        <f t="shared" si="89"/>
        <v>0</v>
      </c>
      <c r="AB70" s="13">
        <f t="shared" si="90"/>
        <v>5609476.5</v>
      </c>
      <c r="AC70" s="13">
        <f t="shared" si="91"/>
        <v>0</v>
      </c>
      <c r="AD70" s="13">
        <f t="shared" si="92"/>
        <v>7479302</v>
      </c>
      <c r="AE70" s="38" t="s">
        <v>85</v>
      </c>
      <c r="AG70" s="24">
        <v>0</v>
      </c>
      <c r="AH70" s="25">
        <v>0</v>
      </c>
    </row>
    <row r="71" spans="2:34" s="2" customFormat="1" ht="18.75" customHeight="1" x14ac:dyDescent="0.25">
      <c r="B71" s="14" t="s">
        <v>45</v>
      </c>
      <c r="C71" s="6">
        <v>12</v>
      </c>
      <c r="D71" s="2" t="s">
        <v>46</v>
      </c>
      <c r="E71" s="6">
        <v>109</v>
      </c>
      <c r="F71" s="6">
        <v>308701</v>
      </c>
      <c r="G71" s="2" t="s">
        <v>58</v>
      </c>
      <c r="H71" s="2">
        <v>20747400</v>
      </c>
      <c r="I71" s="2" t="s">
        <v>74</v>
      </c>
      <c r="J71" s="11" t="s">
        <v>82</v>
      </c>
      <c r="K71" s="9">
        <v>45231</v>
      </c>
      <c r="L71" s="9">
        <v>47483</v>
      </c>
      <c r="M71" s="7">
        <f t="shared" si="86"/>
        <v>0.25</v>
      </c>
      <c r="N71" s="11" t="s">
        <v>169</v>
      </c>
      <c r="O71" s="11" t="s">
        <v>203</v>
      </c>
      <c r="P71" s="13">
        <v>1844132.6475</v>
      </c>
      <c r="Q71" s="13">
        <v>0</v>
      </c>
      <c r="R71" s="13">
        <v>5532397.9424999999</v>
      </c>
      <c r="S71" s="13">
        <v>0</v>
      </c>
      <c r="T71" s="13">
        <v>7376530.5899999999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f t="shared" si="88"/>
        <v>1844132.6475</v>
      </c>
      <c r="AA71" s="13">
        <f t="shared" si="89"/>
        <v>0</v>
      </c>
      <c r="AB71" s="13">
        <f t="shared" si="90"/>
        <v>5532397.9424999999</v>
      </c>
      <c r="AC71" s="13">
        <f t="shared" si="91"/>
        <v>0</v>
      </c>
      <c r="AD71" s="13">
        <f t="shared" si="92"/>
        <v>7376530.5899999999</v>
      </c>
      <c r="AE71" s="38" t="s">
        <v>85</v>
      </c>
      <c r="AG71" s="24">
        <v>0</v>
      </c>
      <c r="AH71" s="25">
        <v>0</v>
      </c>
    </row>
    <row r="72" spans="2:34" s="2" customFormat="1" ht="18.75" customHeight="1" x14ac:dyDescent="0.25">
      <c r="B72" s="14" t="s">
        <v>45</v>
      </c>
      <c r="C72" s="6">
        <v>13</v>
      </c>
      <c r="D72" s="2" t="s">
        <v>46</v>
      </c>
      <c r="E72" s="6">
        <v>109</v>
      </c>
      <c r="F72" s="6">
        <v>308890</v>
      </c>
      <c r="G72" s="2" t="s">
        <v>59</v>
      </c>
      <c r="H72" s="2">
        <v>20779330</v>
      </c>
      <c r="I72" s="2" t="s">
        <v>79</v>
      </c>
      <c r="J72" s="11" t="s">
        <v>82</v>
      </c>
      <c r="K72" s="9">
        <v>45231</v>
      </c>
      <c r="L72" s="9">
        <v>47483</v>
      </c>
      <c r="M72" s="7">
        <f t="shared" si="86"/>
        <v>0.25000000068541095</v>
      </c>
      <c r="N72" s="11" t="s">
        <v>173</v>
      </c>
      <c r="O72" s="11" t="s">
        <v>207</v>
      </c>
      <c r="P72" s="13">
        <v>1823723.38</v>
      </c>
      <c r="Q72" s="13">
        <v>0</v>
      </c>
      <c r="R72" s="13">
        <v>5471170.1200000001</v>
      </c>
      <c r="S72" s="13">
        <v>0</v>
      </c>
      <c r="T72" s="13">
        <v>7294893.5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f t="shared" si="88"/>
        <v>1823723.38</v>
      </c>
      <c r="AA72" s="13">
        <f t="shared" si="89"/>
        <v>0</v>
      </c>
      <c r="AB72" s="13">
        <f t="shared" si="90"/>
        <v>5471170.1200000001</v>
      </c>
      <c r="AC72" s="13">
        <f t="shared" si="91"/>
        <v>0</v>
      </c>
      <c r="AD72" s="13">
        <f t="shared" si="92"/>
        <v>7294893.5</v>
      </c>
      <c r="AE72" s="38" t="s">
        <v>85</v>
      </c>
      <c r="AG72" s="24">
        <v>0</v>
      </c>
      <c r="AH72" s="25">
        <v>0</v>
      </c>
    </row>
    <row r="73" spans="2:34" s="2" customFormat="1" ht="18.75" customHeight="1" x14ac:dyDescent="0.25">
      <c r="B73" s="14" t="s">
        <v>45</v>
      </c>
      <c r="C73" s="6">
        <v>14</v>
      </c>
      <c r="D73" s="2" t="s">
        <v>46</v>
      </c>
      <c r="E73" s="6">
        <v>109</v>
      </c>
      <c r="F73" s="6">
        <v>308942</v>
      </c>
      <c r="G73" s="2" t="s">
        <v>60</v>
      </c>
      <c r="H73" s="2">
        <v>20737431</v>
      </c>
      <c r="I73" s="2" t="s">
        <v>73</v>
      </c>
      <c r="J73" s="11" t="s">
        <v>82</v>
      </c>
      <c r="K73" s="9">
        <v>45231</v>
      </c>
      <c r="L73" s="9">
        <v>47483</v>
      </c>
      <c r="M73" s="7">
        <f t="shared" si="86"/>
        <v>0.25</v>
      </c>
      <c r="N73" s="11" t="s">
        <v>168</v>
      </c>
      <c r="O73" s="11" t="s">
        <v>202</v>
      </c>
      <c r="P73" s="13">
        <v>1357880.7775000001</v>
      </c>
      <c r="Q73" s="13">
        <v>0</v>
      </c>
      <c r="R73" s="13">
        <v>4073642.3325</v>
      </c>
      <c r="S73" s="13">
        <v>0</v>
      </c>
      <c r="T73" s="13">
        <v>5431523.1100000003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f t="shared" si="88"/>
        <v>1357880.7775000001</v>
      </c>
      <c r="AA73" s="13">
        <f t="shared" si="89"/>
        <v>0</v>
      </c>
      <c r="AB73" s="13">
        <f t="shared" si="90"/>
        <v>4073642.3325</v>
      </c>
      <c r="AC73" s="13">
        <f t="shared" si="91"/>
        <v>0</v>
      </c>
      <c r="AD73" s="13">
        <f t="shared" si="92"/>
        <v>5431523.1100000003</v>
      </c>
      <c r="AE73" s="38" t="s">
        <v>85</v>
      </c>
      <c r="AG73" s="24">
        <v>0</v>
      </c>
      <c r="AH73" s="25">
        <v>0</v>
      </c>
    </row>
    <row r="74" spans="2:34" s="2" customFormat="1" ht="18.75" customHeight="1" x14ac:dyDescent="0.25">
      <c r="B74" s="14" t="s">
        <v>45</v>
      </c>
      <c r="C74" s="6">
        <v>15</v>
      </c>
      <c r="D74" s="2" t="s">
        <v>46</v>
      </c>
      <c r="E74" s="6">
        <v>109</v>
      </c>
      <c r="F74" s="6">
        <v>308947</v>
      </c>
      <c r="G74" s="2" t="s">
        <v>61</v>
      </c>
      <c r="H74" s="2">
        <v>20806019</v>
      </c>
      <c r="I74" s="2" t="s">
        <v>75</v>
      </c>
      <c r="J74" s="11" t="s">
        <v>82</v>
      </c>
      <c r="K74" s="9">
        <v>45231</v>
      </c>
      <c r="L74" s="9">
        <v>47483</v>
      </c>
      <c r="M74" s="7">
        <f t="shared" si="86"/>
        <v>0.25</v>
      </c>
      <c r="N74" s="11" t="s">
        <v>170</v>
      </c>
      <c r="O74" s="11" t="s">
        <v>204</v>
      </c>
      <c r="P74" s="13">
        <v>1783491.1325000001</v>
      </c>
      <c r="Q74" s="13">
        <v>0</v>
      </c>
      <c r="R74" s="13">
        <v>5350473.3975</v>
      </c>
      <c r="S74" s="13">
        <v>0</v>
      </c>
      <c r="T74" s="13">
        <v>7133964.5300000003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f t="shared" si="88"/>
        <v>1783491.1325000001</v>
      </c>
      <c r="AA74" s="13">
        <f t="shared" si="89"/>
        <v>0</v>
      </c>
      <c r="AB74" s="13">
        <f t="shared" si="90"/>
        <v>5350473.3975</v>
      </c>
      <c r="AC74" s="13">
        <f t="shared" si="91"/>
        <v>0</v>
      </c>
      <c r="AD74" s="13">
        <f t="shared" si="92"/>
        <v>7133964.5300000003</v>
      </c>
      <c r="AE74" s="38" t="s">
        <v>85</v>
      </c>
      <c r="AG74" s="24">
        <v>0</v>
      </c>
      <c r="AH74" s="25">
        <v>0</v>
      </c>
    </row>
    <row r="75" spans="2:34" s="2" customFormat="1" ht="18.75" customHeight="1" x14ac:dyDescent="0.25">
      <c r="B75" s="14" t="s">
        <v>45</v>
      </c>
      <c r="C75" s="6">
        <v>16</v>
      </c>
      <c r="D75" s="2" t="s">
        <v>46</v>
      </c>
      <c r="E75" s="6">
        <v>109</v>
      </c>
      <c r="F75" s="6">
        <v>309184</v>
      </c>
      <c r="G75" s="2" t="s">
        <v>62</v>
      </c>
      <c r="H75" s="2">
        <v>20765008</v>
      </c>
      <c r="I75" s="2" t="s">
        <v>80</v>
      </c>
      <c r="J75" s="11" t="s">
        <v>82</v>
      </c>
      <c r="K75" s="9">
        <v>45231</v>
      </c>
      <c r="L75" s="9">
        <v>47483</v>
      </c>
      <c r="M75" s="7">
        <f t="shared" si="86"/>
        <v>0.25</v>
      </c>
      <c r="N75" s="11" t="s">
        <v>174</v>
      </c>
      <c r="O75" s="11" t="s">
        <v>208</v>
      </c>
      <c r="P75" s="13">
        <v>1516885.5625</v>
      </c>
      <c r="Q75" s="13">
        <v>0</v>
      </c>
      <c r="R75" s="13">
        <v>4550656.6875</v>
      </c>
      <c r="S75" s="13">
        <v>0</v>
      </c>
      <c r="T75" s="13">
        <v>6067542.25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f t="shared" ref="Z75:Z85" si="93">P75+U75</f>
        <v>1516885.5625</v>
      </c>
      <c r="AA75" s="13">
        <f t="shared" ref="AA75:AA85" si="94">Q75+V75</f>
        <v>0</v>
      </c>
      <c r="AB75" s="13">
        <f t="shared" ref="AB75:AB85" si="95">R75+W75</f>
        <v>4550656.6875</v>
      </c>
      <c r="AC75" s="13">
        <f t="shared" ref="AC75:AC85" si="96">S75+X75</f>
        <v>0</v>
      </c>
      <c r="AD75" s="13">
        <f t="shared" ref="AD75:AD85" si="97">T75+Y75</f>
        <v>6067542.25</v>
      </c>
      <c r="AE75" s="38" t="s">
        <v>85</v>
      </c>
      <c r="AG75" s="24">
        <v>0</v>
      </c>
      <c r="AH75" s="25">
        <v>0</v>
      </c>
    </row>
    <row r="76" spans="2:34" s="2" customFormat="1" ht="18.75" customHeight="1" x14ac:dyDescent="0.25">
      <c r="B76" s="14" t="s">
        <v>45</v>
      </c>
      <c r="C76" s="6">
        <v>17</v>
      </c>
      <c r="D76" s="2" t="s">
        <v>46</v>
      </c>
      <c r="E76" s="6">
        <v>109</v>
      </c>
      <c r="F76" s="6">
        <v>310015</v>
      </c>
      <c r="G76" s="2" t="s">
        <v>63</v>
      </c>
      <c r="H76" s="2">
        <v>38918422</v>
      </c>
      <c r="I76" s="2" t="s">
        <v>76</v>
      </c>
      <c r="J76" s="11" t="s">
        <v>82</v>
      </c>
      <c r="K76" s="9">
        <v>45292</v>
      </c>
      <c r="L76" s="9">
        <v>47483</v>
      </c>
      <c r="M76" s="7">
        <f t="shared" si="86"/>
        <v>0.25</v>
      </c>
      <c r="N76" s="11" t="s">
        <v>170</v>
      </c>
      <c r="O76" s="11" t="s">
        <v>204</v>
      </c>
      <c r="P76" s="13">
        <v>27610306.75</v>
      </c>
      <c r="Q76" s="13">
        <v>0</v>
      </c>
      <c r="R76" s="13">
        <v>82830920.25</v>
      </c>
      <c r="S76" s="13">
        <v>0</v>
      </c>
      <c r="T76" s="13">
        <v>110441227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f t="shared" si="93"/>
        <v>27610306.75</v>
      </c>
      <c r="AA76" s="13">
        <f t="shared" si="94"/>
        <v>0</v>
      </c>
      <c r="AB76" s="13">
        <f t="shared" si="95"/>
        <v>82830920.25</v>
      </c>
      <c r="AC76" s="13">
        <f t="shared" si="96"/>
        <v>0</v>
      </c>
      <c r="AD76" s="13">
        <f t="shared" si="97"/>
        <v>110441227</v>
      </c>
      <c r="AE76" s="38" t="s">
        <v>85</v>
      </c>
      <c r="AG76" s="24">
        <v>0</v>
      </c>
      <c r="AH76" s="25">
        <v>0</v>
      </c>
    </row>
    <row r="77" spans="2:34" s="2" customFormat="1" ht="18.75" customHeight="1" x14ac:dyDescent="0.25">
      <c r="B77" s="14" t="s">
        <v>45</v>
      </c>
      <c r="C77" s="6">
        <v>18</v>
      </c>
      <c r="D77" s="2" t="s">
        <v>46</v>
      </c>
      <c r="E77" s="6">
        <v>109</v>
      </c>
      <c r="F77" s="6">
        <v>310320</v>
      </c>
      <c r="G77" s="2" t="s">
        <v>64</v>
      </c>
      <c r="H77" s="2">
        <v>20771840</v>
      </c>
      <c r="I77" s="2" t="s">
        <v>81</v>
      </c>
      <c r="J77" s="11" t="s">
        <v>82</v>
      </c>
      <c r="K77" s="9">
        <v>45231</v>
      </c>
      <c r="L77" s="9">
        <v>47483</v>
      </c>
      <c r="M77" s="7">
        <f t="shared" si="86"/>
        <v>0.25000000334603217</v>
      </c>
      <c r="N77" s="11" t="s">
        <v>175</v>
      </c>
      <c r="O77" s="11" t="s">
        <v>209</v>
      </c>
      <c r="P77" s="13">
        <v>373576.81</v>
      </c>
      <c r="Q77" s="13">
        <v>0</v>
      </c>
      <c r="R77" s="13">
        <v>1120730.4099999999</v>
      </c>
      <c r="S77" s="13">
        <v>0</v>
      </c>
      <c r="T77" s="13">
        <v>1494307.22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f t="shared" si="93"/>
        <v>373576.81</v>
      </c>
      <c r="AA77" s="13">
        <f t="shared" si="94"/>
        <v>0</v>
      </c>
      <c r="AB77" s="13">
        <f t="shared" si="95"/>
        <v>1120730.4099999999</v>
      </c>
      <c r="AC77" s="13">
        <f t="shared" si="96"/>
        <v>0</v>
      </c>
      <c r="AD77" s="13">
        <f t="shared" si="97"/>
        <v>1494307.22</v>
      </c>
      <c r="AE77" s="38" t="s">
        <v>85</v>
      </c>
      <c r="AG77" s="24">
        <v>0</v>
      </c>
      <c r="AH77" s="25">
        <v>0</v>
      </c>
    </row>
    <row r="78" spans="2:34" s="2" customFormat="1" ht="18.75" customHeight="1" x14ac:dyDescent="0.25">
      <c r="B78" s="14" t="s">
        <v>45</v>
      </c>
      <c r="C78" s="6">
        <v>19</v>
      </c>
      <c r="D78" s="2" t="s">
        <v>46</v>
      </c>
      <c r="E78" s="6">
        <v>109</v>
      </c>
      <c r="F78" s="6">
        <v>310604</v>
      </c>
      <c r="G78" s="2" t="s">
        <v>65</v>
      </c>
      <c r="H78" s="2">
        <v>20846102</v>
      </c>
      <c r="I78" s="2" t="s">
        <v>78</v>
      </c>
      <c r="J78" s="11" t="s">
        <v>82</v>
      </c>
      <c r="K78" s="9">
        <v>45231</v>
      </c>
      <c r="L78" s="9">
        <v>47483</v>
      </c>
      <c r="M78" s="7">
        <f t="shared" si="86"/>
        <v>0.25</v>
      </c>
      <c r="N78" s="11" t="s">
        <v>172</v>
      </c>
      <c r="O78" s="11" t="s">
        <v>206</v>
      </c>
      <c r="P78" s="13">
        <v>1647150.4</v>
      </c>
      <c r="Q78" s="13">
        <v>0</v>
      </c>
      <c r="R78" s="13">
        <v>4941451.2</v>
      </c>
      <c r="S78" s="13">
        <v>0</v>
      </c>
      <c r="T78" s="13">
        <v>6588601.5999999996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f t="shared" si="93"/>
        <v>1647150.4</v>
      </c>
      <c r="AA78" s="13">
        <f t="shared" si="94"/>
        <v>0</v>
      </c>
      <c r="AB78" s="13">
        <f t="shared" si="95"/>
        <v>4941451.2</v>
      </c>
      <c r="AC78" s="13">
        <f t="shared" si="96"/>
        <v>0</v>
      </c>
      <c r="AD78" s="13">
        <f t="shared" si="97"/>
        <v>6588601.5999999996</v>
      </c>
      <c r="AE78" s="38" t="s">
        <v>85</v>
      </c>
      <c r="AG78" s="24">
        <v>0</v>
      </c>
      <c r="AH78" s="25">
        <v>0</v>
      </c>
    </row>
    <row r="79" spans="2:34" s="2" customFormat="1" ht="18.75" customHeight="1" x14ac:dyDescent="0.25">
      <c r="B79" s="14" t="s">
        <v>45</v>
      </c>
      <c r="C79" s="6">
        <v>20</v>
      </c>
      <c r="D79" s="2" t="s">
        <v>46</v>
      </c>
      <c r="E79" s="6">
        <v>109</v>
      </c>
      <c r="F79" s="6">
        <v>311677</v>
      </c>
      <c r="G79" s="2" t="s">
        <v>66</v>
      </c>
      <c r="H79" s="2">
        <v>20737431</v>
      </c>
      <c r="I79" s="2" t="s">
        <v>73</v>
      </c>
      <c r="J79" s="11" t="s">
        <v>82</v>
      </c>
      <c r="K79" s="9">
        <v>45627</v>
      </c>
      <c r="L79" s="9">
        <v>47483</v>
      </c>
      <c r="M79" s="7">
        <f t="shared" si="86"/>
        <v>0.25</v>
      </c>
      <c r="N79" s="11" t="s">
        <v>176</v>
      </c>
      <c r="O79" s="11" t="s">
        <v>202</v>
      </c>
      <c r="P79" s="13">
        <v>38675</v>
      </c>
      <c r="Q79" s="13">
        <v>0</v>
      </c>
      <c r="R79" s="13">
        <v>116025</v>
      </c>
      <c r="S79" s="13">
        <v>0</v>
      </c>
      <c r="T79" s="13">
        <v>154700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f t="shared" si="93"/>
        <v>38675</v>
      </c>
      <c r="AA79" s="13">
        <f t="shared" si="94"/>
        <v>0</v>
      </c>
      <c r="AB79" s="13">
        <f t="shared" si="95"/>
        <v>116025</v>
      </c>
      <c r="AC79" s="13">
        <f t="shared" si="96"/>
        <v>0</v>
      </c>
      <c r="AD79" s="13">
        <f t="shared" si="97"/>
        <v>154700</v>
      </c>
      <c r="AE79" s="38" t="s">
        <v>85</v>
      </c>
      <c r="AG79" s="24">
        <v>0</v>
      </c>
      <c r="AH79" s="25">
        <v>0</v>
      </c>
    </row>
    <row r="80" spans="2:34" s="2" customFormat="1" ht="18.75" customHeight="1" x14ac:dyDescent="0.25">
      <c r="B80" s="14" t="s">
        <v>45</v>
      </c>
      <c r="C80" s="6">
        <v>21</v>
      </c>
      <c r="D80" s="2" t="s">
        <v>46</v>
      </c>
      <c r="E80" s="6">
        <v>109</v>
      </c>
      <c r="F80" s="6">
        <v>316402</v>
      </c>
      <c r="G80" s="2" t="s">
        <v>67</v>
      </c>
      <c r="H80" s="2">
        <v>38918422</v>
      </c>
      <c r="I80" s="2" t="s">
        <v>76</v>
      </c>
      <c r="J80" s="11" t="s">
        <v>82</v>
      </c>
      <c r="K80" s="9">
        <v>45294</v>
      </c>
      <c r="L80" s="9">
        <v>47483</v>
      </c>
      <c r="M80" s="7">
        <f t="shared" si="86"/>
        <v>0.25</v>
      </c>
      <c r="N80" s="11" t="s">
        <v>177</v>
      </c>
      <c r="O80" s="11" t="s">
        <v>210</v>
      </c>
      <c r="P80" s="13">
        <v>5077080</v>
      </c>
      <c r="Q80" s="13">
        <v>0</v>
      </c>
      <c r="R80" s="13">
        <v>15231240</v>
      </c>
      <c r="S80" s="13">
        <v>0</v>
      </c>
      <c r="T80" s="13">
        <v>20308320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f t="shared" si="93"/>
        <v>5077080</v>
      </c>
      <c r="AA80" s="13">
        <f t="shared" si="94"/>
        <v>0</v>
      </c>
      <c r="AB80" s="13">
        <f t="shared" si="95"/>
        <v>15231240</v>
      </c>
      <c r="AC80" s="13">
        <f t="shared" si="96"/>
        <v>0</v>
      </c>
      <c r="AD80" s="13">
        <f t="shared" si="97"/>
        <v>20308320</v>
      </c>
      <c r="AE80" s="38" t="s">
        <v>85</v>
      </c>
      <c r="AG80" s="24">
        <v>0</v>
      </c>
      <c r="AH80" s="25">
        <v>0</v>
      </c>
    </row>
    <row r="81" spans="2:34" s="2" customFormat="1" ht="18.75" customHeight="1" x14ac:dyDescent="0.25">
      <c r="B81" s="14" t="s">
        <v>45</v>
      </c>
      <c r="C81" s="6">
        <v>22</v>
      </c>
      <c r="D81" s="2" t="s">
        <v>46</v>
      </c>
      <c r="E81" s="6">
        <v>109</v>
      </c>
      <c r="F81" s="6">
        <v>312856</v>
      </c>
      <c r="G81" s="2" t="s">
        <v>68</v>
      </c>
      <c r="H81" s="2">
        <v>20765792</v>
      </c>
      <c r="I81" s="2" t="s">
        <v>77</v>
      </c>
      <c r="J81" s="11" t="s">
        <v>82</v>
      </c>
      <c r="K81" s="9">
        <v>45292</v>
      </c>
      <c r="L81" s="9">
        <v>47483</v>
      </c>
      <c r="M81" s="7">
        <f t="shared" si="86"/>
        <v>0.25</v>
      </c>
      <c r="N81" s="11" t="s">
        <v>171</v>
      </c>
      <c r="O81" s="11" t="s">
        <v>205</v>
      </c>
      <c r="P81" s="13">
        <v>756506.8</v>
      </c>
      <c r="Q81" s="13">
        <v>0</v>
      </c>
      <c r="R81" s="13">
        <v>2269520.4</v>
      </c>
      <c r="S81" s="13">
        <v>0</v>
      </c>
      <c r="T81" s="13">
        <v>3026027.2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f t="shared" si="93"/>
        <v>756506.8</v>
      </c>
      <c r="AA81" s="13">
        <f t="shared" si="94"/>
        <v>0</v>
      </c>
      <c r="AB81" s="13">
        <f t="shared" si="95"/>
        <v>2269520.4</v>
      </c>
      <c r="AC81" s="13">
        <f t="shared" si="96"/>
        <v>0</v>
      </c>
      <c r="AD81" s="13">
        <f t="shared" si="97"/>
        <v>3026027.2</v>
      </c>
      <c r="AE81" s="38" t="s">
        <v>85</v>
      </c>
      <c r="AG81" s="24">
        <v>0</v>
      </c>
      <c r="AH81" s="25">
        <v>0</v>
      </c>
    </row>
    <row r="82" spans="2:34" s="2" customFormat="1" ht="18.75" customHeight="1" x14ac:dyDescent="0.25">
      <c r="B82" s="14" t="s">
        <v>45</v>
      </c>
      <c r="C82" s="6">
        <v>23</v>
      </c>
      <c r="D82" s="2" t="s">
        <v>46</v>
      </c>
      <c r="E82" s="6">
        <v>109</v>
      </c>
      <c r="F82" s="6">
        <v>312828</v>
      </c>
      <c r="G82" s="2" t="s">
        <v>69</v>
      </c>
      <c r="H82" s="2">
        <v>20779330</v>
      </c>
      <c r="I82" s="2" t="s">
        <v>79</v>
      </c>
      <c r="J82" s="11" t="s">
        <v>82</v>
      </c>
      <c r="K82" s="9">
        <v>45292</v>
      </c>
      <c r="L82" s="9">
        <v>47483</v>
      </c>
      <c r="M82" s="7">
        <f t="shared" si="86"/>
        <v>0.25</v>
      </c>
      <c r="N82" s="11" t="s">
        <v>173</v>
      </c>
      <c r="O82" s="11" t="s">
        <v>207</v>
      </c>
      <c r="P82" s="13">
        <v>904900.88249999995</v>
      </c>
      <c r="Q82" s="13">
        <v>0</v>
      </c>
      <c r="R82" s="13">
        <v>2714702.6475</v>
      </c>
      <c r="S82" s="13">
        <v>0</v>
      </c>
      <c r="T82" s="13">
        <v>3619603.53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f t="shared" si="93"/>
        <v>904900.88249999995</v>
      </c>
      <c r="AA82" s="13">
        <f t="shared" si="94"/>
        <v>0</v>
      </c>
      <c r="AB82" s="13">
        <f t="shared" si="95"/>
        <v>2714702.6475</v>
      </c>
      <c r="AC82" s="13">
        <f t="shared" si="96"/>
        <v>0</v>
      </c>
      <c r="AD82" s="13">
        <f t="shared" si="97"/>
        <v>3619603.53</v>
      </c>
      <c r="AE82" s="38" t="s">
        <v>85</v>
      </c>
      <c r="AG82" s="24">
        <v>0</v>
      </c>
      <c r="AH82" s="25">
        <v>0</v>
      </c>
    </row>
    <row r="83" spans="2:34" s="2" customFormat="1" ht="18.75" customHeight="1" x14ac:dyDescent="0.25">
      <c r="B83" s="14" t="s">
        <v>45</v>
      </c>
      <c r="C83" s="6">
        <v>24</v>
      </c>
      <c r="D83" s="2" t="s">
        <v>46</v>
      </c>
      <c r="E83" s="6">
        <v>109</v>
      </c>
      <c r="F83" s="6">
        <v>316908</v>
      </c>
      <c r="G83" s="2" t="s">
        <v>70</v>
      </c>
      <c r="H83" s="2">
        <v>20771840</v>
      </c>
      <c r="I83" s="2" t="s">
        <v>81</v>
      </c>
      <c r="J83" s="11" t="s">
        <v>82</v>
      </c>
      <c r="K83" s="9">
        <v>45292</v>
      </c>
      <c r="L83" s="9">
        <v>47483</v>
      </c>
      <c r="M83" s="7">
        <f t="shared" si="86"/>
        <v>0.25</v>
      </c>
      <c r="N83" s="11" t="s">
        <v>175</v>
      </c>
      <c r="O83" s="11" t="s">
        <v>209</v>
      </c>
      <c r="P83" s="13">
        <v>632392.3175</v>
      </c>
      <c r="Q83" s="13">
        <v>0</v>
      </c>
      <c r="R83" s="13">
        <v>1897176.9524999999</v>
      </c>
      <c r="S83" s="13">
        <v>0</v>
      </c>
      <c r="T83" s="13">
        <v>2529569.27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f t="shared" si="93"/>
        <v>632392.3175</v>
      </c>
      <c r="AA83" s="13">
        <f t="shared" si="94"/>
        <v>0</v>
      </c>
      <c r="AB83" s="13">
        <f t="shared" si="95"/>
        <v>1897176.9524999999</v>
      </c>
      <c r="AC83" s="13">
        <f t="shared" si="96"/>
        <v>0</v>
      </c>
      <c r="AD83" s="13">
        <f t="shared" si="97"/>
        <v>2529569.27</v>
      </c>
      <c r="AE83" s="38" t="s">
        <v>85</v>
      </c>
      <c r="AG83" s="24">
        <v>0</v>
      </c>
      <c r="AH83" s="25">
        <v>0</v>
      </c>
    </row>
    <row r="84" spans="2:34" s="2" customFormat="1" ht="18.75" customHeight="1" x14ac:dyDescent="0.25">
      <c r="B84" s="14" t="s">
        <v>45</v>
      </c>
      <c r="C84" s="6">
        <v>25</v>
      </c>
      <c r="D84" s="2" t="s">
        <v>46</v>
      </c>
      <c r="E84" s="6">
        <v>110</v>
      </c>
      <c r="F84" s="6">
        <v>316214</v>
      </c>
      <c r="G84" s="2" t="s">
        <v>71</v>
      </c>
      <c r="H84" s="2">
        <v>20747400</v>
      </c>
      <c r="I84" s="2" t="s">
        <v>74</v>
      </c>
      <c r="J84" s="11" t="s">
        <v>82</v>
      </c>
      <c r="K84" s="9">
        <v>45292</v>
      </c>
      <c r="L84" s="9">
        <v>47483</v>
      </c>
      <c r="M84" s="7">
        <f t="shared" si="86"/>
        <v>0.25</v>
      </c>
      <c r="N84" s="11" t="s">
        <v>169</v>
      </c>
      <c r="O84" s="11" t="s">
        <v>203</v>
      </c>
      <c r="P84" s="13">
        <v>571878.03249999997</v>
      </c>
      <c r="Q84" s="13">
        <v>0</v>
      </c>
      <c r="R84" s="13">
        <v>1715634.0974999999</v>
      </c>
      <c r="S84" s="13">
        <v>0</v>
      </c>
      <c r="T84" s="13">
        <v>2287512.13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f t="shared" si="93"/>
        <v>571878.03249999997</v>
      </c>
      <c r="AA84" s="13">
        <f t="shared" si="94"/>
        <v>0</v>
      </c>
      <c r="AB84" s="13">
        <f t="shared" si="95"/>
        <v>1715634.0974999999</v>
      </c>
      <c r="AC84" s="13">
        <f t="shared" si="96"/>
        <v>0</v>
      </c>
      <c r="AD84" s="13">
        <f t="shared" si="97"/>
        <v>2287512.13</v>
      </c>
      <c r="AE84" s="38" t="s">
        <v>85</v>
      </c>
      <c r="AG84" s="24">
        <v>0</v>
      </c>
      <c r="AH84" s="25">
        <v>0</v>
      </c>
    </row>
    <row r="85" spans="2:34" s="2" customFormat="1" ht="18.75" customHeight="1" thickBot="1" x14ac:dyDescent="0.3">
      <c r="B85" s="14" t="s">
        <v>45</v>
      </c>
      <c r="C85" s="6">
        <v>26</v>
      </c>
      <c r="D85" s="2" t="s">
        <v>46</v>
      </c>
      <c r="E85" s="6">
        <v>109</v>
      </c>
      <c r="F85" s="6">
        <v>315934</v>
      </c>
      <c r="G85" s="2" t="s">
        <v>72</v>
      </c>
      <c r="H85" s="2">
        <v>20806019</v>
      </c>
      <c r="I85" s="2" t="s">
        <v>75</v>
      </c>
      <c r="J85" s="11" t="s">
        <v>82</v>
      </c>
      <c r="K85" s="9">
        <v>45627</v>
      </c>
      <c r="L85" s="9">
        <v>46387</v>
      </c>
      <c r="M85" s="7">
        <f t="shared" si="86"/>
        <v>0.25</v>
      </c>
      <c r="N85" s="11" t="s">
        <v>170</v>
      </c>
      <c r="O85" s="11" t="s">
        <v>204</v>
      </c>
      <c r="P85" s="13">
        <v>526697.33499999996</v>
      </c>
      <c r="Q85" s="13">
        <v>0</v>
      </c>
      <c r="R85" s="13">
        <v>1580092.0049999999</v>
      </c>
      <c r="S85" s="13">
        <v>0</v>
      </c>
      <c r="T85" s="13">
        <v>2106789.34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f t="shared" si="93"/>
        <v>526697.33499999996</v>
      </c>
      <c r="AA85" s="13">
        <f t="shared" si="94"/>
        <v>0</v>
      </c>
      <c r="AB85" s="13">
        <f t="shared" si="95"/>
        <v>1580092.0049999999</v>
      </c>
      <c r="AC85" s="13">
        <f t="shared" si="96"/>
        <v>0</v>
      </c>
      <c r="AD85" s="13">
        <f t="shared" si="97"/>
        <v>2106789.34</v>
      </c>
      <c r="AE85" s="38" t="s">
        <v>85</v>
      </c>
      <c r="AG85" s="24">
        <v>0</v>
      </c>
      <c r="AH85" s="25">
        <v>0</v>
      </c>
    </row>
    <row r="86" spans="2:34" s="5" customFormat="1" ht="40.5" customHeight="1" thickTop="1" thickBot="1" x14ac:dyDescent="0.3">
      <c r="B86" s="26" t="s">
        <v>45</v>
      </c>
      <c r="C86" s="27">
        <f>COUNT(C60:C85)</f>
        <v>26</v>
      </c>
      <c r="D86" s="28"/>
      <c r="E86" s="27"/>
      <c r="F86" s="27"/>
      <c r="G86" s="28"/>
      <c r="H86" s="28"/>
      <c r="I86" s="28"/>
      <c r="J86" s="31"/>
      <c r="K86" s="29"/>
      <c r="L86" s="29"/>
      <c r="M86" s="30"/>
      <c r="N86" s="31"/>
      <c r="O86" s="31"/>
      <c r="P86" s="32">
        <f t="shared" ref="P86:AD86" si="98">SUM(P60:P85)</f>
        <v>176637484.48499998</v>
      </c>
      <c r="Q86" s="32">
        <f t="shared" si="98"/>
        <v>0</v>
      </c>
      <c r="R86" s="32">
        <f t="shared" si="98"/>
        <v>529912453.41499996</v>
      </c>
      <c r="S86" s="32">
        <f t="shared" si="98"/>
        <v>38976172.899999999</v>
      </c>
      <c r="T86" s="32">
        <f t="shared" si="98"/>
        <v>745526110.80000007</v>
      </c>
      <c r="U86" s="32">
        <f t="shared" si="98"/>
        <v>0</v>
      </c>
      <c r="V86" s="32">
        <f t="shared" si="98"/>
        <v>0</v>
      </c>
      <c r="W86" s="32">
        <f t="shared" si="98"/>
        <v>0</v>
      </c>
      <c r="X86" s="32">
        <f t="shared" si="98"/>
        <v>0</v>
      </c>
      <c r="Y86" s="32">
        <f t="shared" si="98"/>
        <v>0</v>
      </c>
      <c r="Z86" s="32">
        <f t="shared" si="98"/>
        <v>176637484.48499998</v>
      </c>
      <c r="AA86" s="32">
        <f t="shared" si="98"/>
        <v>0</v>
      </c>
      <c r="AB86" s="32">
        <f t="shared" si="98"/>
        <v>529912453.41499996</v>
      </c>
      <c r="AC86" s="32">
        <f t="shared" si="98"/>
        <v>38976172.899999999</v>
      </c>
      <c r="AD86" s="32">
        <f t="shared" si="98"/>
        <v>745526110.80000007</v>
      </c>
      <c r="AE86" s="31"/>
      <c r="AF86" s="32"/>
      <c r="AG86" s="32">
        <f>SUM(AG60:AG85)</f>
        <v>0</v>
      </c>
      <c r="AH86" s="33">
        <f>SUM(AH60:AH85)</f>
        <v>0</v>
      </c>
    </row>
    <row r="87" spans="2:34" s="5" customFormat="1" ht="40.5" customHeight="1" thickTop="1" thickBot="1" x14ac:dyDescent="0.3">
      <c r="B87" s="26" t="s">
        <v>39</v>
      </c>
      <c r="C87" s="27">
        <f>C59+C50+C47+C38+C33+C29+C23+C21+C13+C86</f>
        <v>65</v>
      </c>
      <c r="D87" s="28"/>
      <c r="E87" s="27"/>
      <c r="F87" s="27"/>
      <c r="G87" s="28"/>
      <c r="H87" s="28"/>
      <c r="I87" s="28"/>
      <c r="J87" s="31"/>
      <c r="K87" s="29"/>
      <c r="L87" s="29"/>
      <c r="M87" s="30"/>
      <c r="N87" s="31"/>
      <c r="O87" s="31"/>
      <c r="P87" s="32">
        <f t="shared" ref="P87:AD87" si="99">P59+P50+P47+P38+P33+P29+P23+P21+P13+P86</f>
        <v>184057452.73499998</v>
      </c>
      <c r="Q87" s="32">
        <f t="shared" si="99"/>
        <v>584976.75</v>
      </c>
      <c r="R87" s="32">
        <f t="shared" si="99"/>
        <v>529912453.41499996</v>
      </c>
      <c r="S87" s="32">
        <f t="shared" si="99"/>
        <v>38976172.899999999</v>
      </c>
      <c r="T87" s="32">
        <f t="shared" si="99"/>
        <v>753531055.80000007</v>
      </c>
      <c r="U87" s="32">
        <f t="shared" si="99"/>
        <v>0</v>
      </c>
      <c r="V87" s="32">
        <f t="shared" si="99"/>
        <v>0</v>
      </c>
      <c r="W87" s="32">
        <f t="shared" si="99"/>
        <v>0</v>
      </c>
      <c r="X87" s="32">
        <f t="shared" si="99"/>
        <v>0</v>
      </c>
      <c r="Y87" s="32">
        <f t="shared" si="99"/>
        <v>0</v>
      </c>
      <c r="Z87" s="32">
        <f t="shared" si="99"/>
        <v>184057452.73499998</v>
      </c>
      <c r="AA87" s="32">
        <f t="shared" si="99"/>
        <v>584976.75</v>
      </c>
      <c r="AB87" s="32">
        <f t="shared" si="99"/>
        <v>529912453.41499996</v>
      </c>
      <c r="AC87" s="32">
        <f t="shared" si="99"/>
        <v>38976172.899999999</v>
      </c>
      <c r="AD87" s="32">
        <f t="shared" si="99"/>
        <v>753531055.80000007</v>
      </c>
      <c r="AE87" s="31"/>
      <c r="AF87" s="32"/>
      <c r="AG87" s="32">
        <f>AG59+AG50+AG47+AG38+AG33+AG29+AG23+AG21+AG13+AG86</f>
        <v>0</v>
      </c>
      <c r="AH87" s="33">
        <f>AH59+AH50+AH47+AH38+AH33+AH29+AH23+AH21+AH13+AH86</f>
        <v>0</v>
      </c>
    </row>
    <row r="88" spans="2:34" s="5" customFormat="1" ht="40.5" customHeight="1" thickTop="1" thickBot="1" x14ac:dyDescent="0.3">
      <c r="B88" s="74" t="s">
        <v>40</v>
      </c>
      <c r="C88" s="27">
        <f>C87</f>
        <v>65</v>
      </c>
      <c r="D88" s="28"/>
      <c r="E88" s="27"/>
      <c r="F88" s="27"/>
      <c r="G88" s="28"/>
      <c r="H88" s="28"/>
      <c r="I88" s="28"/>
      <c r="J88" s="31"/>
      <c r="K88" s="29"/>
      <c r="L88" s="29"/>
      <c r="M88" s="30"/>
      <c r="N88" s="31"/>
      <c r="O88" s="31"/>
      <c r="P88" s="32">
        <f>P87</f>
        <v>184057452.73499998</v>
      </c>
      <c r="Q88" s="32">
        <f t="shared" ref="Q88:T88" si="100">Q87</f>
        <v>584976.75</v>
      </c>
      <c r="R88" s="32">
        <f t="shared" si="100"/>
        <v>529912453.41499996</v>
      </c>
      <c r="S88" s="32">
        <f t="shared" si="100"/>
        <v>38976172.899999999</v>
      </c>
      <c r="T88" s="32">
        <f t="shared" si="100"/>
        <v>753531055.80000007</v>
      </c>
      <c r="U88" s="32">
        <f>U87</f>
        <v>0</v>
      </c>
      <c r="V88" s="32">
        <f t="shared" ref="V88:Y88" si="101">V87</f>
        <v>0</v>
      </c>
      <c r="W88" s="32">
        <f t="shared" si="101"/>
        <v>0</v>
      </c>
      <c r="X88" s="32">
        <f t="shared" si="101"/>
        <v>0</v>
      </c>
      <c r="Y88" s="32">
        <f t="shared" si="101"/>
        <v>0</v>
      </c>
      <c r="Z88" s="32">
        <f>Z87</f>
        <v>184057452.73499998</v>
      </c>
      <c r="AA88" s="32">
        <f t="shared" ref="AA88:AH88" si="102">AA87</f>
        <v>584976.75</v>
      </c>
      <c r="AB88" s="32">
        <f t="shared" si="102"/>
        <v>529912453.41499996</v>
      </c>
      <c r="AC88" s="32">
        <f t="shared" si="102"/>
        <v>38976172.899999999</v>
      </c>
      <c r="AD88" s="32">
        <f t="shared" si="102"/>
        <v>753531055.80000007</v>
      </c>
      <c r="AE88" s="31"/>
      <c r="AF88" s="32"/>
      <c r="AG88" s="32">
        <f t="shared" si="102"/>
        <v>0</v>
      </c>
      <c r="AH88" s="33">
        <f t="shared" si="102"/>
        <v>0</v>
      </c>
    </row>
    <row r="89" spans="2:34" ht="13.5" thickTop="1" x14ac:dyDescent="0.2"/>
  </sheetData>
  <autoFilter ref="B10:AH10" xr:uid="{00000000-0001-0000-0000-000000000000}"/>
  <mergeCells count="37">
    <mergeCell ref="B7:B9"/>
    <mergeCell ref="C7:C9"/>
    <mergeCell ref="D7:D9"/>
    <mergeCell ref="E7:E9"/>
    <mergeCell ref="F7:F9"/>
    <mergeCell ref="G7:G9"/>
    <mergeCell ref="I7:I9"/>
    <mergeCell ref="J7:J9"/>
    <mergeCell ref="K7:K9"/>
    <mergeCell ref="H7:H9"/>
    <mergeCell ref="L7:L9"/>
    <mergeCell ref="M7:M9"/>
    <mergeCell ref="N7:N9"/>
    <mergeCell ref="O7:O9"/>
    <mergeCell ref="Z7:AB7"/>
    <mergeCell ref="U7:W7"/>
    <mergeCell ref="X7:X9"/>
    <mergeCell ref="Y7:Y9"/>
    <mergeCell ref="U8:V8"/>
    <mergeCell ref="W8:W9"/>
    <mergeCell ref="P7:R7"/>
    <mergeCell ref="S7:S9"/>
    <mergeCell ref="T7:T9"/>
    <mergeCell ref="P8:Q8"/>
    <mergeCell ref="R8:R9"/>
    <mergeCell ref="AG7:AH7"/>
    <mergeCell ref="Z8:AA8"/>
    <mergeCell ref="AB8:AB9"/>
    <mergeCell ref="AG8:AG9"/>
    <mergeCell ref="AH8:AH9"/>
    <mergeCell ref="AD7:AD9"/>
    <mergeCell ref="P6:T6"/>
    <mergeCell ref="U6:Y6"/>
    <mergeCell ref="AC7:AC9"/>
    <mergeCell ref="AE7:AE9"/>
    <mergeCell ref="AF7:AF9"/>
    <mergeCell ref="Z6:AD6"/>
  </mergeCells>
  <conditionalFormatting sqref="F1:F1048576">
    <cfRule type="duplicateValues" dxfId="0" priority="1"/>
  </conditionalFormatting>
  <pageMargins left="0.7" right="0.7" top="0.75" bottom="0.75" header="0.3" footer="0.3"/>
  <ignoredErrors>
    <ignoredError sqref="C29 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Lista PoIDS_29.02.2024 -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Chiriac</dc:creator>
  <cp:lastModifiedBy>Ioana Chiriac</cp:lastModifiedBy>
  <dcterms:created xsi:type="dcterms:W3CDTF">2015-06-05T18:17:20Z</dcterms:created>
  <dcterms:modified xsi:type="dcterms:W3CDTF">2024-03-13T06:37:26Z</dcterms:modified>
</cp:coreProperties>
</file>